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D5D3ADB9-F23A-408C-89F1-2FF0537F38B0}" xr6:coauthVersionLast="47" xr6:coauthVersionMax="47" xr10:uidLastSave="{00000000-0000-0000-0000-000000000000}"/>
  <bookViews>
    <workbookView xWindow="-120" yWindow="-120" windowWidth="29040" windowHeight="15840" tabRatio="778" activeTab="1" xr2:uid="{00000000-000D-0000-FFFF-FFFF00000000}"/>
  </bookViews>
  <sheets>
    <sheet name="Indice" sheetId="121" r:id="rId1"/>
    <sheet name="Estadisticas 2021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2021'!$B$584:$G$593</definedName>
    <definedName name="AMPLIACION">#REF!</definedName>
    <definedName name="ANALISIS">#REF!</definedName>
    <definedName name="APROBACION">#REF!</definedName>
    <definedName name="_xlnm.Print_Area" localSheetId="1">'Estadisticas 2021'!$A$1:$Q$749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2021'!$1:$6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2021'!$A$1:$M$613</definedName>
    <definedName name="Z_935DF80A_C4A8_4072_AD95_467BACE55650_.wvu.PrintArea" localSheetId="0" hidden="1">Indice!$B$1:$B$31</definedName>
    <definedName name="Z_935DF80A_C4A8_4072_AD95_467BACE55650_.wvu.PrintTitles" localSheetId="1" hidden="1">'Estadisticas 2021'!$1:$6</definedName>
    <definedName name="Z_935DF80A_C4A8_4072_AD95_467BACE55650_.wvu.Rows" localSheetId="1" hidden="1">'Estadisticas 2021'!#REF!,'Estadisticas 2021'!#REF!,'Estadisticas 2021'!#REF!,'Estadisticas 2021'!$218:$314,'Estadisticas 2021'!#REF!,'Estadisticas 2021'!$407:$407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647" i="130" l="1"/>
  <c r="D623" i="130"/>
  <c r="Y368" i="130" l="1"/>
  <c r="Y369" i="130"/>
  <c r="D628" i="130" l="1"/>
  <c r="C424" i="130"/>
  <c r="D399" i="130" l="1"/>
  <c r="C399" i="130"/>
  <c r="D327" i="130"/>
  <c r="C327" i="130"/>
  <c r="C212" i="130" l="1"/>
  <c r="C647" i="130" l="1"/>
  <c r="F647" i="130"/>
  <c r="E647" i="130"/>
  <c r="H210" i="130" l="1"/>
  <c r="M212" i="130"/>
  <c r="K212" i="130"/>
  <c r="E212" i="130"/>
  <c r="C734" i="130" l="1"/>
  <c r="C368" i="130"/>
  <c r="D368" i="130"/>
  <c r="X423" i="130" l="1"/>
  <c r="C54" i="130" l="1"/>
  <c r="J545" i="130" l="1"/>
  <c r="E541" i="130"/>
  <c r="G200" i="130" l="1"/>
  <c r="G211" i="130" l="1"/>
  <c r="H211" i="130" l="1"/>
  <c r="G210" i="130"/>
  <c r="P211" i="130" l="1"/>
  <c r="O210" i="130"/>
  <c r="O211" i="130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342" i="130" l="1"/>
  <c r="C369" i="130" l="1"/>
  <c r="D369" i="130"/>
  <c r="E523" i="130" l="1"/>
  <c r="C343" i="130"/>
  <c r="D21" i="130" l="1"/>
  <c r="D36" i="130"/>
  <c r="D72" i="130"/>
  <c r="D86" i="130"/>
  <c r="D87" i="130"/>
  <c r="D88" i="130"/>
  <c r="D89" i="130"/>
  <c r="D90" i="130"/>
  <c r="D91" i="130"/>
  <c r="D92" i="130"/>
  <c r="D100" i="130"/>
  <c r="D101" i="130"/>
  <c r="D102" i="130"/>
  <c r="D103" i="130"/>
  <c r="D104" i="130"/>
  <c r="D105" i="130"/>
  <c r="D106" i="130"/>
  <c r="D128" i="130"/>
  <c r="D130" i="130"/>
  <c r="D132" i="130"/>
  <c r="D146" i="130"/>
  <c r="D159" i="130"/>
  <c r="D160" i="130"/>
  <c r="D161" i="130"/>
  <c r="D162" i="130"/>
  <c r="D200" i="130"/>
  <c r="H200" i="130"/>
  <c r="D243" i="130"/>
  <c r="D244" i="130"/>
  <c r="D245" i="130"/>
  <c r="D246" i="130"/>
  <c r="D247" i="130"/>
  <c r="D248" i="130"/>
  <c r="D253" i="130"/>
  <c r="E344" i="130"/>
  <c r="D463" i="130"/>
  <c r="F463" i="130"/>
  <c r="G463" i="130"/>
  <c r="K463" i="130"/>
  <c r="L463" i="130"/>
  <c r="M463" i="130"/>
  <c r="N463" i="130"/>
  <c r="J523" i="130"/>
  <c r="E524" i="130"/>
  <c r="J524" i="130"/>
  <c r="E525" i="130"/>
  <c r="J525" i="130"/>
  <c r="E526" i="130"/>
  <c r="J526" i="130"/>
  <c r="E527" i="130"/>
  <c r="J527" i="130"/>
  <c r="E528" i="130"/>
  <c r="J528" i="130"/>
  <c r="E529" i="130"/>
  <c r="J529" i="130"/>
  <c r="E530" i="130"/>
  <c r="J530" i="130"/>
  <c r="E531" i="130"/>
  <c r="J531" i="130"/>
  <c r="E532" i="130"/>
  <c r="J532" i="130"/>
  <c r="E533" i="130"/>
  <c r="J533" i="130"/>
  <c r="E534" i="130"/>
  <c r="J534" i="130"/>
  <c r="E535" i="130"/>
  <c r="J535" i="130"/>
  <c r="E536" i="130"/>
  <c r="J536" i="130"/>
  <c r="E537" i="130"/>
  <c r="J537" i="130"/>
  <c r="E538" i="130"/>
  <c r="J538" i="130"/>
  <c r="E539" i="130"/>
  <c r="J539" i="130"/>
  <c r="E540" i="130"/>
  <c r="J540" i="130"/>
  <c r="J541" i="130"/>
  <c r="E542" i="130"/>
  <c r="J542" i="130"/>
  <c r="E543" i="130"/>
  <c r="J543" i="130"/>
  <c r="E544" i="130"/>
  <c r="J544" i="130"/>
  <c r="E545" i="130"/>
  <c r="E546" i="130"/>
  <c r="J546" i="130"/>
  <c r="E547" i="130"/>
  <c r="J547" i="130"/>
  <c r="D548" i="130"/>
  <c r="H548" i="130"/>
  <c r="I548" i="130"/>
  <c r="E555" i="130"/>
  <c r="J555" i="130"/>
  <c r="E556" i="130"/>
  <c r="J556" i="130"/>
  <c r="E557" i="130"/>
  <c r="J557" i="130"/>
  <c r="E558" i="130"/>
  <c r="J558" i="130"/>
  <c r="E559" i="130"/>
  <c r="J559" i="130"/>
  <c r="E560" i="130"/>
  <c r="J560" i="130"/>
  <c r="E561" i="130"/>
  <c r="J561" i="130"/>
  <c r="E562" i="130"/>
  <c r="J562" i="130"/>
  <c r="E563" i="130"/>
  <c r="J563" i="130"/>
  <c r="E564" i="130"/>
  <c r="J564" i="130"/>
  <c r="E565" i="130"/>
  <c r="J565" i="130"/>
  <c r="E566" i="130"/>
  <c r="J566" i="130"/>
  <c r="E567" i="130"/>
  <c r="J567" i="130"/>
  <c r="E568" i="130"/>
  <c r="J568" i="130"/>
  <c r="E569" i="130"/>
  <c r="J569" i="130"/>
  <c r="E570" i="130"/>
  <c r="J570" i="130"/>
  <c r="E571" i="130"/>
  <c r="J571" i="130"/>
  <c r="E572" i="130"/>
  <c r="J572" i="130"/>
  <c r="E573" i="130"/>
  <c r="J573" i="130"/>
  <c r="E574" i="130"/>
  <c r="J574" i="130"/>
  <c r="E575" i="130"/>
  <c r="J575" i="130"/>
  <c r="E576" i="130"/>
  <c r="J576" i="130"/>
  <c r="E577" i="130"/>
  <c r="J577" i="130"/>
  <c r="E578" i="130"/>
  <c r="J578" i="130"/>
  <c r="D579" i="130"/>
  <c r="H579" i="130"/>
  <c r="I579" i="130"/>
  <c r="E628" i="130"/>
  <c r="F628" i="130"/>
  <c r="D734" i="130"/>
  <c r="C735" i="130" s="1"/>
  <c r="D118" i="130" l="1"/>
  <c r="D117" i="130"/>
  <c r="D114" i="130"/>
  <c r="D120" i="130"/>
  <c r="H439" i="130"/>
  <c r="H443" i="130"/>
  <c r="H447" i="130"/>
  <c r="D93" i="130"/>
  <c r="D116" i="130"/>
  <c r="D115" i="130"/>
  <c r="J579" i="130"/>
  <c r="D135" i="130"/>
  <c r="D163" i="130"/>
  <c r="D107" i="130"/>
  <c r="D119" i="130"/>
  <c r="J548" i="130"/>
  <c r="E548" i="130"/>
  <c r="H459" i="130"/>
  <c r="H455" i="130"/>
  <c r="E579" i="130"/>
  <c r="H451" i="130"/>
  <c r="D59" i="130"/>
  <c r="H462" i="130"/>
  <c r="H458" i="130"/>
  <c r="H454" i="130"/>
  <c r="H450" i="130"/>
  <c r="H446" i="130"/>
  <c r="H442" i="130"/>
  <c r="H438" i="130"/>
  <c r="H461" i="130"/>
  <c r="H457" i="130"/>
  <c r="H453" i="130"/>
  <c r="H449" i="130"/>
  <c r="H445" i="130"/>
  <c r="H441" i="130"/>
  <c r="H460" i="130"/>
  <c r="H456" i="130"/>
  <c r="H452" i="130"/>
  <c r="H448" i="130"/>
  <c r="H444" i="130"/>
  <c r="H440" i="130"/>
  <c r="D121" i="130" l="1"/>
  <c r="H463" i="130"/>
  <c r="C370" i="130" l="1"/>
  <c r="P210" i="130" l="1"/>
  <c r="Z343" i="130" l="1"/>
  <c r="D343" i="130" s="1"/>
  <c r="C129" i="130" l="1"/>
  <c r="C130" i="130"/>
  <c r="C132" i="130"/>
  <c r="W21" i="130" l="1"/>
  <c r="C72" i="130" l="1"/>
  <c r="Z342" i="130" l="1"/>
  <c r="D342" i="130" s="1"/>
  <c r="X21" i="130" l="1"/>
  <c r="C463" i="130" l="1"/>
  <c r="E438" i="130" l="1"/>
  <c r="E456" i="130"/>
  <c r="E440" i="130"/>
  <c r="E444" i="130"/>
  <c r="E448" i="130"/>
  <c r="E452" i="130"/>
  <c r="E460" i="130"/>
  <c r="E441" i="130"/>
  <c r="E445" i="130"/>
  <c r="E449" i="130"/>
  <c r="E453" i="130"/>
  <c r="E457" i="130"/>
  <c r="E461" i="130"/>
  <c r="E442" i="130"/>
  <c r="E446" i="130"/>
  <c r="E450" i="130"/>
  <c r="E454" i="130"/>
  <c r="E458" i="130"/>
  <c r="E462" i="130"/>
  <c r="E439" i="130"/>
  <c r="E443" i="130"/>
  <c r="E447" i="130"/>
  <c r="E451" i="130"/>
  <c r="E455" i="130"/>
  <c r="E459" i="130"/>
  <c r="C159" i="130"/>
  <c r="C160" i="130"/>
  <c r="C161" i="130"/>
  <c r="E463" i="130" l="1"/>
  <c r="Y147" i="130"/>
  <c r="C146" i="130" l="1"/>
  <c r="W728" i="130" l="1"/>
  <c r="W730" i="130"/>
  <c r="W727" i="130"/>
  <c r="X727" i="130"/>
  <c r="X730" i="130"/>
  <c r="W729" i="130"/>
  <c r="X729" i="130"/>
  <c r="X728" i="130"/>
  <c r="X735" i="130"/>
  <c r="Y735" i="130"/>
  <c r="W725" i="130"/>
  <c r="W726" i="130"/>
  <c r="X726" i="130"/>
  <c r="W724" i="130"/>
  <c r="X721" i="130"/>
  <c r="X722" i="130"/>
  <c r="W721" i="130"/>
  <c r="X724" i="130"/>
  <c r="X723" i="130"/>
  <c r="X725" i="130"/>
  <c r="W722" i="130"/>
  <c r="W723" i="130"/>
  <c r="AB735" i="130"/>
  <c r="AC735" i="130"/>
  <c r="Y94" i="130" l="1"/>
  <c r="X94" i="130"/>
  <c r="C579" i="130" l="1"/>
  <c r="C197" i="130" l="1"/>
  <c r="C128" i="130" l="1"/>
  <c r="X162" i="130" l="1"/>
  <c r="Y162" i="130"/>
  <c r="C628" i="130" l="1"/>
  <c r="C548" i="130"/>
  <c r="Z371" i="130"/>
  <c r="X371" i="130"/>
  <c r="C371" i="130"/>
  <c r="Y370" i="130"/>
  <c r="D370" i="130" s="1"/>
  <c r="D371" i="130" s="1"/>
  <c r="AC344" i="130"/>
  <c r="X344" i="130"/>
  <c r="C344" i="130"/>
  <c r="AE343" i="130"/>
  <c r="AE342" i="130"/>
  <c r="C305" i="130"/>
  <c r="C304" i="130"/>
  <c r="C276" i="130"/>
  <c r="C275" i="130"/>
  <c r="C274" i="130"/>
  <c r="C273" i="130"/>
  <c r="C272" i="130"/>
  <c r="C271" i="130"/>
  <c r="C270" i="130"/>
  <c r="AL212" i="130"/>
  <c r="AH212" i="130"/>
  <c r="AM211" i="130"/>
  <c r="AI211" i="130"/>
  <c r="AM210" i="130"/>
  <c r="AI210" i="130"/>
  <c r="C162" i="130"/>
  <c r="Z147" i="130"/>
  <c r="C131" i="130"/>
  <c r="Y107" i="130"/>
  <c r="X107" i="130"/>
  <c r="C106" i="130"/>
  <c r="C105" i="130"/>
  <c r="C104" i="130"/>
  <c r="C103" i="130"/>
  <c r="C102" i="130"/>
  <c r="C101" i="130"/>
  <c r="C100" i="130"/>
  <c r="C92" i="130"/>
  <c r="C91" i="130"/>
  <c r="C90" i="130"/>
  <c r="C89" i="130"/>
  <c r="C88" i="130"/>
  <c r="C87" i="130"/>
  <c r="C86" i="130"/>
  <c r="Y71" i="130"/>
  <c r="X71" i="130"/>
  <c r="Z41" i="130"/>
  <c r="Y41" i="130"/>
  <c r="U18" i="130"/>
  <c r="C116" i="130" l="1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4" i="130"/>
  <c r="U17" i="130"/>
  <c r="U20" i="130"/>
  <c r="C163" i="130"/>
  <c r="V158" i="130" s="1"/>
  <c r="C114" i="130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<sst xmlns="http://schemas.openxmlformats.org/spreadsheetml/2006/main" count="2124" uniqueCount="529">
  <si>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</si>
  <si>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</si>
  <si>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</si>
  <si>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</si>
  <si>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</si>
  <si>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</si>
  <si>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</si>
  <si>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</si>
  <si>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</si>
  <si>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</si>
  <si>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</si>
  <si>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</si>
  <si>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</si>
  <si>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</si>
  <si>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</si>
  <si>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</si>
  <si>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</si>
  <si>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</si>
  <si>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</si>
  <si>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</si>
  <si>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</si>
  <si>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</si>
  <si>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</si>
  <si>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</si>
  <si>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</si>
  <si>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</si>
  <si>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</si>
  <si>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</si>
  <si>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</si>
  <si>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</si>
  <si>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</si>
  <si>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</si>
  <si>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</si>
  <si>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</si>
  <si>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</si>
  <si>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</si>
  <si>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</si>
  <si>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</si>
  <si>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</si>
  <si>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</si>
  <si>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</si>
  <si>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</si>
  <si>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</si>
  <si>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</si>
  <si>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</si>
  <si>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</si>
  <si>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</si>
  <si>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</si>
  <si>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</si>
  <si>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</si>
  <si>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</si>
  <si>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</si>
  <si>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</si>
  <si>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</si>
  <si>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</si>
  <si>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</si>
  <si>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</si>
  <si>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</si>
  <si>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</si>
  <si>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</si>
  <si>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</si>
  <si>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</si>
  <si>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</si>
  <si>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</si>
  <si>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</si>
  <si>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</si>
  <si>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</si>
  <si>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CORREDORES</t>
  </si>
  <si>
    <t>RITA</t>
  </si>
  <si>
    <t>CARIARI</t>
  </si>
  <si>
    <t>SIQUIRRES</t>
  </si>
  <si>
    <t>ENTIDAD</t>
  </si>
  <si>
    <t>DESAMPARADOS</t>
  </si>
  <si>
    <t>DANIEL FLORES</t>
  </si>
  <si>
    <t>SAN RAFAEL</t>
  </si>
  <si>
    <t>GRECIA</t>
  </si>
  <si>
    <t>NARANJO</t>
  </si>
  <si>
    <t>UPALA</t>
  </si>
  <si>
    <t>TURRIALBA</t>
  </si>
  <si>
    <t>SANTA CRUZ</t>
  </si>
  <si>
    <t>COTO BRUS</t>
  </si>
  <si>
    <t>SAN ANTONIO</t>
  </si>
  <si>
    <t>EL GUARCO</t>
  </si>
  <si>
    <t>ROXANA</t>
  </si>
  <si>
    <t>GOICOECHEA</t>
  </si>
  <si>
    <t>SAN ISIDRO DE EL GENERAL</t>
  </si>
  <si>
    <t>SAN CARLOS</t>
  </si>
  <si>
    <t>FLORENCIA</t>
  </si>
  <si>
    <t>CARRILLO</t>
  </si>
  <si>
    <t>GOLFITO</t>
  </si>
  <si>
    <t>SABALITO</t>
  </si>
  <si>
    <t>GUATUSO</t>
  </si>
  <si>
    <t>BAGACES</t>
  </si>
  <si>
    <t>LA VIRGEN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</si>
  <si>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</si>
  <si>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</si>
  <si>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</si>
  <si>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</si>
  <si>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</si>
  <si>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</si>
  <si>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</si>
  <si>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</si>
  <si>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</si>
  <si>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</si>
  <si>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</si>
  <si>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LA FORTUNA</t>
  </si>
  <si>
    <t>TILARÁN</t>
  </si>
  <si>
    <t>BELÉN</t>
  </si>
  <si>
    <t>CAJÓN</t>
  </si>
  <si>
    <t>SAN JOSÉ O PIZOTE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</si>
  <si>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</si>
  <si>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</si>
  <si>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</si>
  <si>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</si>
  <si>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</si>
  <si>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</si>
  <si>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</si>
  <si>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</si>
  <si>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</si>
  <si>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</si>
  <si>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</si>
  <si>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</si>
  <si>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</si>
  <si>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</si>
  <si>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</si>
  <si>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</si>
  <si>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</si>
  <si>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</si>
  <si>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</si>
  <si>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</si>
  <si>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</si>
  <si>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</si>
  <si>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</si>
  <si>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</si>
  <si>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</si>
  <si>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</si>
  <si>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</si>
  <si>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</si>
  <si>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</si>
  <si>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</si>
  <si>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</si>
  <si>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</si>
  <si>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</si>
  <si>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</si>
  <si>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</si>
  <si>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</si>
  <si>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</si>
  <si>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</si>
  <si>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</si>
  <si>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</si>
  <si>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</si>
  <si>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</si>
  <si>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</si>
  <si>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</si>
  <si>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</si>
  <si>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</si>
  <si>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</si>
  <si>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</si>
  <si>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</si>
  <si>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</si>
  <si>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</si>
  <si>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</si>
  <si>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</si>
  <si>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</si>
  <si>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</si>
  <si>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</si>
  <si>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</si>
  <si>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</si>
  <si>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</si>
  <si>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</si>
  <si>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</si>
  <si>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</si>
  <si>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</si>
  <si>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</si>
  <si>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</si>
  <si>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</si>
  <si>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</si>
  <si>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</si>
  <si>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</si>
  <si>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</si>
  <si>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</si>
  <si>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</si>
  <si>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</si>
  <si>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</si>
  <si>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</si>
  <si>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</si>
  <si>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</si>
  <si>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</si>
  <si>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</si>
  <si>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</si>
  <si>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</si>
  <si>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</si>
  <si>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</si>
  <si>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</si>
  <si>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</si>
  <si>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</si>
  <si>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</si>
  <si>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SAN MIGUEL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</si>
  <si>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</si>
  <si>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</si>
  <si>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</si>
  <si>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</si>
  <si>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</si>
  <si>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</si>
  <si>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</si>
  <si>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</si>
  <si>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</si>
  <si>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</si>
  <si>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</si>
  <si>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</si>
  <si>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</si>
  <si>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</si>
  <si>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</si>
  <si>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</si>
  <si>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</si>
  <si>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</si>
  <si>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</si>
  <si>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</si>
  <si>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CAÑAS</t>
  </si>
  <si>
    <t>Total General</t>
  </si>
  <si>
    <t>Compra de vivienda primera planta y segunda planta o edificación</t>
  </si>
  <si>
    <t>Muro de retención</t>
  </si>
  <si>
    <t>12.1 Bonos diferidos Formalizados por Mes</t>
  </si>
  <si>
    <t>POÁS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</si>
  <si>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</si>
  <si>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</si>
  <si>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</si>
  <si>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</si>
  <si>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</si>
  <si>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</si>
  <si>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</si>
  <si>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</si>
  <si>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</si>
  <si>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</si>
  <si>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</si>
  <si>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</si>
  <si>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</si>
  <si>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</si>
  <si>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</si>
  <si>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</si>
  <si>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</si>
  <si>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</si>
  <si>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</si>
  <si>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</si>
  <si>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Minusvalía</t>
  </si>
  <si>
    <t>Adulto Mayor</t>
  </si>
  <si>
    <t>Autoconstrucción</t>
  </si>
  <si>
    <t>Situación de Emergencia</t>
  </si>
  <si>
    <t>Extrema Necesidad</t>
  </si>
  <si>
    <t>ALAJUELITA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</si>
  <si>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</si>
  <si>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</si>
  <si>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</si>
  <si>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</si>
  <si>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</si>
  <si>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</si>
  <si>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</si>
  <si>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</si>
  <si>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</si>
  <si>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</si>
  <si>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</si>
  <si>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CONCEPCIÓN</t>
  </si>
  <si>
    <t>NOM_PROVINCIA</t>
  </si>
  <si>
    <t>NOM_CANTON</t>
  </si>
  <si>
    <t>NOM_DISTRITO</t>
  </si>
  <si>
    <t>16. Pago de bonos de proyectos y casos individuales al amparo del artículo 59</t>
  </si>
  <si>
    <t>ATENAS</t>
  </si>
  <si>
    <t>Otros (constructoras o profersional responsable)</t>
  </si>
  <si>
    <t>Total Bono Ordinario</t>
  </si>
  <si>
    <t>SARCHÍ  (VALVERDE VEGA)</t>
  </si>
  <si>
    <t>Monto total</t>
  </si>
  <si>
    <t>Promedio x caso</t>
  </si>
  <si>
    <t xml:space="preserve"> ASEPANDUIT</t>
  </si>
  <si>
    <t>13. Bonos promedio en Emitidos y formalizados</t>
  </si>
  <si>
    <t>Total Artículo 59</t>
  </si>
  <si>
    <t>DULCE NOMBRE</t>
  </si>
  <si>
    <t>PARAÍSO</t>
  </si>
  <si>
    <t>AGUACALIENTE O SAN FRANCISCO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</si>
  <si>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</si>
  <si>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</si>
  <si>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</si>
  <si>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</si>
  <si>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</si>
  <si>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</si>
  <si>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</si>
  <si>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</si>
  <si>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</si>
  <si>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</si>
  <si>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De ¢0 a ¢50.618,00 per cápita</t>
  </si>
  <si>
    <t>Más de ¢50.618,00 hasta ¢112.317,00  per cápita.</t>
  </si>
  <si>
    <t>Categoría de Pobreza INEC (Junio 2019)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</si>
  <si>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</si>
  <si>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</si>
  <si>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</si>
  <si>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</si>
  <si>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</si>
  <si>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</si>
  <si>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</si>
  <si>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</si>
  <si>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</si>
  <si>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</si>
  <si>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</si>
  <si>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</si>
  <si>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</si>
  <si>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</si>
  <si>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</si>
  <si>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</si>
  <si>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</si>
  <si>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</si>
  <si>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</si>
  <si>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</si>
  <si>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LLANOS DE SANTA LUCÍA</t>
  </si>
  <si>
    <t>Totales</t>
  </si>
  <si>
    <t>Pagados  2019</t>
  </si>
  <si>
    <t>TALAMANCA</t>
  </si>
  <si>
    <t>I</t>
  </si>
  <si>
    <t>SAN NICOLÁS</t>
  </si>
  <si>
    <t>Pagados 2021</t>
  </si>
  <si>
    <t>MRT</t>
  </si>
  <si>
    <t>No binario</t>
  </si>
  <si>
    <t>2021-04</t>
  </si>
  <si>
    <t>2021-05</t>
  </si>
  <si>
    <t>2021-06</t>
  </si>
  <si>
    <t>2021-07</t>
  </si>
  <si>
    <t>MATINA</t>
  </si>
  <si>
    <t>2021-08</t>
  </si>
  <si>
    <t>KATIRA</t>
  </si>
  <si>
    <t>LAUREL</t>
  </si>
  <si>
    <t>TARRAZÚ</t>
  </si>
  <si>
    <t>SAN MARCOS</t>
  </si>
  <si>
    <t>2021-09</t>
  </si>
  <si>
    <t>NICOYA</t>
  </si>
  <si>
    <t>CUTRIS</t>
  </si>
  <si>
    <t>LIBERIA</t>
  </si>
  <si>
    <t>PIEDRAS BLANCAS</t>
  </si>
  <si>
    <t>PEÑAS BLANCAS</t>
  </si>
  <si>
    <t>PLATANARES</t>
  </si>
  <si>
    <t>LOS CHILES</t>
  </si>
  <si>
    <t>SAN VITO</t>
  </si>
  <si>
    <t>2021-10</t>
  </si>
  <si>
    <t>PUERTO JIMÉNEZ</t>
  </si>
  <si>
    <t>YOLILLAL</t>
  </si>
  <si>
    <t>CHACARITA</t>
  </si>
  <si>
    <t>BAHÍA BALLENA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</si>
  <si>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</si>
  <si>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</si>
  <si>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2021-11</t>
  </si>
  <si>
    <t>OREAMUNO</t>
  </si>
  <si>
    <t>LAS HORQUETAS</t>
  </si>
  <si>
    <t>MATAMA</t>
  </si>
  <si>
    <t>PEJIBAYE</t>
  </si>
  <si>
    <t>BOLÍVAR</t>
  </si>
  <si>
    <t>BUENAVISTA</t>
  </si>
  <si>
    <t>NANDAYURE</t>
  </si>
  <si>
    <t>SAN JUAN</t>
  </si>
  <si>
    <t>TACARES</t>
  </si>
  <si>
    <t>AGUAS CLARAS</t>
  </si>
  <si>
    <t>POTRERO GRANDE</t>
  </si>
  <si>
    <t>CORREDOR</t>
  </si>
  <si>
    <t>EL CAIRO</t>
  </si>
  <si>
    <t>CAHUITA</t>
  </si>
  <si>
    <t>BATÁN</t>
  </si>
  <si>
    <t>2021-12</t>
  </si>
  <si>
    <t>JIMÉNEZ</t>
  </si>
  <si>
    <t>ACOSTA</t>
  </si>
  <si>
    <t>SAN IGNACIO</t>
  </si>
  <si>
    <t>LEPANTO</t>
  </si>
  <si>
    <t>ASERRÍ</t>
  </si>
  <si>
    <t>LA COLONIA</t>
  </si>
  <si>
    <t>CARRANDI</t>
  </si>
  <si>
    <t>DOS RÍOS</t>
  </si>
  <si>
    <t>OROTINA</t>
  </si>
  <si>
    <t>EL MASTATE</t>
  </si>
  <si>
    <t>ALVARADO</t>
  </si>
  <si>
    <t>PARRITA</t>
  </si>
  <si>
    <t>JUAN VIÑAS</t>
  </si>
  <si>
    <t>CERVANTES</t>
  </si>
  <si>
    <t xml:space="preserve">     12. 2 Bonos Vivienda Vertical (Construcción en Segunda Planta)</t>
  </si>
  <si>
    <t>2022-01</t>
  </si>
  <si>
    <t>Casos 2022-2021</t>
  </si>
  <si>
    <t>Monto 2022-2021</t>
  </si>
  <si>
    <t>Nota: -Se excluyen los casos anulados para evitar duplicaciones.
            -Se incluyen casos de compromisos periodos anteriores.
            - El incremento en las emisiones de los dos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</si>
  <si>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20. Ejecución Presupuesto 2022 - Por programa de financiamiento</t>
  </si>
  <si>
    <t>Nota: incluye solamente recursos FODESAF.</t>
  </si>
  <si>
    <t>MOGOTE</t>
  </si>
  <si>
    <t>LA CRUZ</t>
  </si>
  <si>
    <t>SANTA CECILIA</t>
  </si>
  <si>
    <t>LA PALMERA</t>
  </si>
  <si>
    <t>CANALETE</t>
  </si>
  <si>
    <t>ARENAL</t>
  </si>
  <si>
    <t>DELICIAS</t>
  </si>
  <si>
    <t>QUEBRADA HONDA</t>
  </si>
  <si>
    <t>SANTA RITA</t>
  </si>
  <si>
    <t>SAN ISIDRO</t>
  </si>
  <si>
    <t>SABANA REDONDA</t>
  </si>
  <si>
    <t>SANTA ROSA</t>
  </si>
  <si>
    <t>2022-02</t>
  </si>
  <si>
    <t>FEBRERO</t>
  </si>
  <si>
    <t>Más de ¢112.317,00 per cápita hasta un ingreso familiar máximo de  6 veces el salario mínimo de un trabajador no especializado de la industria de la construcción.</t>
  </si>
  <si>
    <t>SAN FELIPE</t>
  </si>
  <si>
    <t>CHOMES</t>
  </si>
  <si>
    <t>PALMARES</t>
  </si>
  <si>
    <t>MONTERREY</t>
  </si>
  <si>
    <t>PAVONES</t>
  </si>
  <si>
    <t>MONTES DE ORO</t>
  </si>
  <si>
    <t>MIRAMAR</t>
  </si>
  <si>
    <t>RIVAS</t>
  </si>
  <si>
    <t>LA UNIÓN</t>
  </si>
  <si>
    <t>SAN DIEGO</t>
  </si>
  <si>
    <t>TUCURRIQUE</t>
  </si>
  <si>
    <t>LA SUIZA</t>
  </si>
  <si>
    <t>TAYUTIC</t>
  </si>
  <si>
    <t>VALLE LA ESTRELLA</t>
  </si>
  <si>
    <t>RÍO BLANCO</t>
  </si>
  <si>
    <t>BRATSI</t>
  </si>
  <si>
    <t>RÍO JIMÉNEZ</t>
  </si>
  <si>
    <t>EL TEJAR</t>
  </si>
  <si>
    <t>SAN SEBASTIÁN</t>
  </si>
  <si>
    <t>PALMITOS</t>
  </si>
  <si>
    <t>HOJANCHA</t>
  </si>
  <si>
    <t>MATAMBÚ</t>
  </si>
  <si>
    <t>MARZO</t>
  </si>
  <si>
    <t>POSTULADOS ORDINARIOS  DEL 01/01/2022 AL 31/03/2022</t>
  </si>
  <si>
    <t>POSTULADOS ART 59  DEL 01/01/2022 AL 31/03/2022</t>
  </si>
  <si>
    <t>Del 01 de Enero al 31 de Marzo de 2022</t>
  </si>
  <si>
    <t>2022-03</t>
  </si>
  <si>
    <t>01/01/2022 al 31/03/2022</t>
  </si>
  <si>
    <t>01/01/2021 al 31/03/2021</t>
  </si>
  <si>
    <t>Formalizados Marzo 2022</t>
  </si>
  <si>
    <t>Formalizados Marzo 2021</t>
  </si>
  <si>
    <t>AL 31 DE MARZO 2022</t>
  </si>
  <si>
    <t>AL 31 DE MARZO 2021</t>
  </si>
  <si>
    <t>EMITIDOS DEL 01/01/2022 AL 31/03/2022</t>
  </si>
  <si>
    <t>FORMALIZADOS DEL 01/01/2022 AL 31/03/2022</t>
  </si>
  <si>
    <t>EMITIDOS DEL 01/01/2021 AL 31/03/2021</t>
  </si>
  <si>
    <t>FORMALIZADOS DEL 01/01/2021 AL 31/03/2021</t>
  </si>
  <si>
    <t>Acumulado: del 01/01/2022 al 31/03/2022</t>
  </si>
  <si>
    <t>Acumulado: del 01/01/2021 al 31/03/2021</t>
  </si>
  <si>
    <t>SAN JUAN DE DIOS</t>
  </si>
  <si>
    <t>LOS GUIDO</t>
  </si>
  <si>
    <t>SANTA TERESITA</t>
  </si>
  <si>
    <t>PAVÓN</t>
  </si>
  <si>
    <t>PAVAS</t>
  </si>
  <si>
    <t>DOTA</t>
  </si>
  <si>
    <t>SANTA MARÍA</t>
  </si>
  <si>
    <t>OROSI</t>
  </si>
  <si>
    <t>ABANGARES</t>
  </si>
  <si>
    <t>COLORADO</t>
  </si>
  <si>
    <t>TRONADORA</t>
  </si>
  <si>
    <t>MONTES DE OCA</t>
  </si>
  <si>
    <t>SAN PEDRO</t>
  </si>
  <si>
    <t>POCORA</t>
  </si>
  <si>
    <t>VOLIO</t>
  </si>
  <si>
    <t>PUERTO VIEJO</t>
  </si>
  <si>
    <t>SAN PABLO</t>
  </si>
  <si>
    <t>PALMAR</t>
  </si>
  <si>
    <t>GUAYCARÁ</t>
  </si>
  <si>
    <t>AGUABUENA</t>
  </si>
  <si>
    <t>GUTIERREZ BRAUN</t>
  </si>
  <si>
    <t>HATILLO</t>
  </si>
  <si>
    <t>BARRANCA</t>
  </si>
  <si>
    <t>CANGREJAL</t>
  </si>
  <si>
    <t>ESPARZA</t>
  </si>
  <si>
    <t>MACACONA</t>
  </si>
  <si>
    <t>LIMONCITO</t>
  </si>
  <si>
    <t>ZARCERO</t>
  </si>
  <si>
    <t>LAGUNA</t>
  </si>
  <si>
    <t>CATEDRAL</t>
  </si>
  <si>
    <t>IPÍS</t>
  </si>
  <si>
    <t>PÁRAMO</t>
  </si>
  <si>
    <t>LA TIGRA</t>
  </si>
  <si>
    <t>EL AMPARO</t>
  </si>
  <si>
    <t>COT</t>
  </si>
  <si>
    <t>LLANURAS DEL GASPAR</t>
  </si>
  <si>
    <t>CURUBANDÉ</t>
  </si>
  <si>
    <t>PILAS</t>
  </si>
  <si>
    <t>SIERPE</t>
  </si>
  <si>
    <t>QUEPOS</t>
  </si>
  <si>
    <t>NARANJITO</t>
  </si>
  <si>
    <t>PITTIER</t>
  </si>
  <si>
    <t>PACUARITO</t>
  </si>
  <si>
    <t>FLORIDA</t>
  </si>
  <si>
    <t>ALEGRÍA</t>
  </si>
  <si>
    <t>SIXAOLA</t>
  </si>
  <si>
    <t>TRES RÍOS</t>
  </si>
  <si>
    <t>GARABITO</t>
  </si>
  <si>
    <t>TÁRCOLES</t>
  </si>
  <si>
    <t>PORVENIR</t>
  </si>
  <si>
    <t>ÁNGELES</t>
  </si>
  <si>
    <t>CAÑAS DULCES</t>
  </si>
  <si>
    <t>SAN JUAN GRANDE</t>
  </si>
  <si>
    <t>SANTA BÁRBARA</t>
  </si>
  <si>
    <t>HUACAS</t>
  </si>
  <si>
    <t>PUENTE DE PIEDRA</t>
  </si>
  <si>
    <t>COYOLAR</t>
  </si>
  <si>
    <t>VEINTISIETE DE ABRIL</t>
  </si>
  <si>
    <t>SARDINAL</t>
  </si>
  <si>
    <t>CÓBANO</t>
  </si>
  <si>
    <t>PURRAL</t>
  </si>
  <si>
    <t>COPEY</t>
  </si>
  <si>
    <t>ORIENTAL</t>
  </si>
  <si>
    <t>CORRALILLO</t>
  </si>
  <si>
    <t>QUEBRADILLA</t>
  </si>
  <si>
    <t>PACAYAS</t>
  </si>
  <si>
    <t>POTRERO CERRADO</t>
  </si>
  <si>
    <t>SAN FRANCISCO</t>
  </si>
  <si>
    <t>BRUNKA</t>
  </si>
  <si>
    <t>SAN GABRIEL</t>
  </si>
  <si>
    <t>CALLE BLANCOS</t>
  </si>
  <si>
    <t>TIBÁS</t>
  </si>
  <si>
    <t>CINCO ESQUINAS</t>
  </si>
  <si>
    <t>PALMIRA</t>
  </si>
  <si>
    <t>MONTE VERDE</t>
  </si>
  <si>
    <t>PURISCAL</t>
  </si>
  <si>
    <t>CHIRES</t>
  </si>
  <si>
    <t>MORA</t>
  </si>
  <si>
    <t>COLÓN</t>
  </si>
  <si>
    <t>MORAVIA</t>
  </si>
  <si>
    <t>SAN VICENTE</t>
  </si>
  <si>
    <t>BARÚ</t>
  </si>
  <si>
    <t>TAMBOR</t>
  </si>
  <si>
    <t>PIEDADES NORTE</t>
  </si>
  <si>
    <t>PIEDADES SUR</t>
  </si>
  <si>
    <t>CIRRÍ SUR</t>
  </si>
  <si>
    <t>ESQUÍPULAS</t>
  </si>
  <si>
    <t>RODRÍGUEZ</t>
  </si>
  <si>
    <t>BIJAGUA</t>
  </si>
  <si>
    <t>TELIRE</t>
  </si>
  <si>
    <t>21. Bonos Formalizados Población LGTBI Por Propósito en el  mes de Marzo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</si>
</sst>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41" formatCode="_-* #,##0_-;\-* #,##0_-;_-* &quot;-&quot;_-;_-@_-"/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7" formatCode="_([$€-2]* #,##0.00_);_([$€-2]* \(#,##0.00\);_([$€-2]* &quot;-&quot;??_)"/>
    <numFmt numFmtId="208" formatCode="_(&quot;C&quot;* #,##0.00_);_(&quot;C&quot;* \(#,##0.00\);_(&quot;C&quot;* &quot;-&quot;??_);_(@_)"/>
    <numFmt numFmtId="210" formatCode="#,##0\ \ ;[Red]\(#,##0\)"/>
    <numFmt numFmtId="217" formatCode="_(* #,##0\ \ ;_(* \(#,##0\);_(* &quot;-&quot;_);_(@_)"/>
    <numFmt numFmtId="218" formatCode="_-[$₡-140A]* #,##0.00_-;\-[$₡-140A]* #,##0.00_-;_-[$₡-140A]* &quot;-&quot;??_-;_-@_-"/>
    <numFmt numFmtId="222" formatCode="&quot;₡&quot;#,##0.00;[Red]&quot;₡&quot;#,##0.00"/>
  </numFmts>
  <fonts count="304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</font>
    <font>
      <b/>
      <sz val="11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4255">
    <xf numFmtId="0" fontId="0" fillId="0" borderId="0"/>
    <xf numFmtId="168" fontId="208" fillId="0" borderId="0" applyFont="0" applyFill="0" applyBorder="0" applyAlignment="0" applyProtection="0"/>
    <xf numFmtId="9" fontId="208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09" fillId="0" borderId="0"/>
    <xf numFmtId="168" fontId="209" fillId="0" borderId="0" applyFont="0" applyFill="0" applyBorder="0" applyAlignment="0" applyProtection="0"/>
    <xf numFmtId="9" fontId="209" fillId="0" borderId="0" applyFont="0" applyFill="0" applyBorder="0" applyAlignment="0" applyProtection="0"/>
    <xf numFmtId="0" fontId="212" fillId="0" borderId="0"/>
    <xf numFmtId="191" fontId="212" fillId="0" borderId="0" applyFont="0" applyFill="0" applyBorder="0" applyAlignment="0" applyProtection="0"/>
    <xf numFmtId="168" fontId="212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10" fillId="0" borderId="0"/>
    <xf numFmtId="0" fontId="206" fillId="0" borderId="0"/>
    <xf numFmtId="181" fontId="209" fillId="0" borderId="0" applyFont="0" applyFill="0" applyBorder="0" applyAlignment="0" applyProtection="0"/>
    <xf numFmtId="0" fontId="205" fillId="0" borderId="0"/>
    <xf numFmtId="0" fontId="204" fillId="0" borderId="0"/>
    <xf numFmtId="168" fontId="204" fillId="0" borderId="0" applyFont="0" applyFill="0" applyBorder="0" applyAlignment="0" applyProtection="0"/>
    <xf numFmtId="0" fontId="208" fillId="0" borderId="0"/>
    <xf numFmtId="0" fontId="203" fillId="0" borderId="0"/>
    <xf numFmtId="0" fontId="202" fillId="0" borderId="0"/>
    <xf numFmtId="0" fontId="201" fillId="0" borderId="0"/>
    <xf numFmtId="168" fontId="201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0" fillId="0" borderId="0"/>
    <xf numFmtId="0" fontId="208" fillId="0" borderId="0"/>
    <xf numFmtId="168" fontId="208" fillId="0" borderId="0" applyFont="0" applyFill="0" applyBorder="0" applyAlignment="0" applyProtection="0"/>
    <xf numFmtId="9" fontId="208" fillId="0" borderId="0" applyFont="0" applyFill="0" applyBorder="0" applyAlignment="0" applyProtection="0"/>
    <xf numFmtId="0" fontId="209" fillId="0" borderId="0"/>
    <xf numFmtId="191" fontId="209" fillId="0" borderId="0" applyFont="0" applyFill="0" applyBorder="0" applyAlignment="0" applyProtection="0"/>
    <xf numFmtId="168" fontId="209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219" fillId="0" borderId="0"/>
    <xf numFmtId="0" fontId="208" fillId="0" borderId="0"/>
    <xf numFmtId="168" fontId="208" fillId="0" borderId="0" applyFont="0" applyFill="0" applyBorder="0" applyAlignment="0" applyProtection="0"/>
    <xf numFmtId="9" fontId="208" fillId="0" borderId="0" applyFont="0" applyFill="0" applyBorder="0" applyAlignment="0" applyProtection="0"/>
    <xf numFmtId="0" fontId="20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7" fillId="0" borderId="0"/>
    <xf numFmtId="0" fontId="196" fillId="0" borderId="0"/>
    <xf numFmtId="0" fontId="195" fillId="0" borderId="0"/>
    <xf numFmtId="168" fontId="195" fillId="0" borderId="0" applyFont="0" applyFill="0" applyBorder="0" applyAlignment="0" applyProtection="0"/>
    <xf numFmtId="0" fontId="194" fillId="0" borderId="0"/>
    <xf numFmtId="0" fontId="210" fillId="0" borderId="0"/>
    <xf numFmtId="0" fontId="193" fillId="0" borderId="0"/>
    <xf numFmtId="9" fontId="209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1" fillId="0" borderId="0"/>
    <xf numFmtId="0" fontId="190" fillId="0" borderId="0"/>
    <xf numFmtId="0" fontId="209" fillId="0" borderId="0"/>
    <xf numFmtId="0" fontId="220" fillId="0" borderId="0"/>
    <xf numFmtId="0" fontId="189" fillId="0" borderId="0"/>
    <xf numFmtId="0" fontId="208" fillId="0" borderId="0"/>
    <xf numFmtId="168" fontId="208" fillId="0" borderId="0" applyFont="0" applyFill="0" applyBorder="0" applyAlignment="0" applyProtection="0"/>
    <xf numFmtId="9" fontId="208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0" fontId="20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209" fillId="0" borderId="0"/>
    <xf numFmtId="0" fontId="188" fillId="0" borderId="0"/>
    <xf numFmtId="168" fontId="188" fillId="0" borderId="0" applyFont="0" applyFill="0" applyBorder="0" applyAlignment="0" applyProtection="0"/>
    <xf numFmtId="0" fontId="220" fillId="0" borderId="0"/>
    <xf numFmtId="0" fontId="187" fillId="0" borderId="0"/>
    <xf numFmtId="168" fontId="187" fillId="0" borderId="0" applyFont="0" applyFill="0" applyBorder="0" applyAlignment="0" applyProtection="0"/>
    <xf numFmtId="0" fontId="221" fillId="0" borderId="0"/>
    <xf numFmtId="0" fontId="186" fillId="0" borderId="0"/>
    <xf numFmtId="0" fontId="222" fillId="0" borderId="0"/>
    <xf numFmtId="0" fontId="185" fillId="0" borderId="0"/>
    <xf numFmtId="0" fontId="184" fillId="0" borderId="0"/>
    <xf numFmtId="0" fontId="183" fillId="0" borderId="0"/>
    <xf numFmtId="168" fontId="183" fillId="0" borderId="0" applyFont="0" applyFill="0" applyBorder="0" applyAlignment="0" applyProtection="0"/>
    <xf numFmtId="0" fontId="182" fillId="0" borderId="0"/>
    <xf numFmtId="0" fontId="181" fillId="0" borderId="0"/>
    <xf numFmtId="168" fontId="181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9" fontId="208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209" fillId="0" borderId="0"/>
    <xf numFmtId="0" fontId="181" fillId="0" borderId="0"/>
    <xf numFmtId="168" fontId="181" fillId="0" borderId="0" applyFont="0" applyFill="0" applyBorder="0" applyAlignment="0" applyProtection="0"/>
    <xf numFmtId="0" fontId="209" fillId="0" borderId="0"/>
    <xf numFmtId="0" fontId="181" fillId="0" borderId="0"/>
    <xf numFmtId="0" fontId="209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0" fillId="0" borderId="0"/>
    <xf numFmtId="168" fontId="180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225" fillId="0" borderId="0"/>
    <xf numFmtId="0" fontId="178" fillId="0" borderId="0"/>
    <xf numFmtId="0" fontId="177" fillId="0" borderId="0"/>
    <xf numFmtId="0" fontId="226" fillId="0" borderId="0"/>
    <xf numFmtId="168" fontId="177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9" fontId="208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209" fillId="0" borderId="0"/>
    <xf numFmtId="0" fontId="176" fillId="0" borderId="0"/>
    <xf numFmtId="0" fontId="176" fillId="0" borderId="0"/>
    <xf numFmtId="0" fontId="209" fillId="0" borderId="0"/>
    <xf numFmtId="168" fontId="176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4" fillId="0" borderId="0"/>
    <xf numFmtId="167" fontId="174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2" fillId="0" borderId="0"/>
    <xf numFmtId="167" fontId="172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0" fontId="170" fillId="0" borderId="0"/>
    <xf numFmtId="167" fontId="170" fillId="0" borderId="0" applyFont="0" applyFill="0" applyBorder="0" applyAlignment="0" applyProtection="0"/>
    <xf numFmtId="0" fontId="169" fillId="0" borderId="0"/>
    <xf numFmtId="0" fontId="169" fillId="0" borderId="0"/>
    <xf numFmtId="167" fontId="169" fillId="0" borderId="0" applyFont="0" applyFill="0" applyBorder="0" applyAlignment="0" applyProtection="0"/>
    <xf numFmtId="0" fontId="168" fillId="0" borderId="0"/>
    <xf numFmtId="0" fontId="167" fillId="0" borderId="0"/>
    <xf numFmtId="0" fontId="227" fillId="0" borderId="0"/>
    <xf numFmtId="0" fontId="166" fillId="0" borderId="0"/>
    <xf numFmtId="167" fontId="166" fillId="0" borderId="0" applyFont="0" applyFill="0" applyBorder="0" applyAlignment="0" applyProtection="0"/>
    <xf numFmtId="0" fontId="165" fillId="0" borderId="0"/>
    <xf numFmtId="0" fontId="164" fillId="0" borderId="0"/>
    <xf numFmtId="0" fontId="163" fillId="0" borderId="0"/>
    <xf numFmtId="167" fontId="163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3" borderId="0" applyNumberFormat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0" fontId="162" fillId="0" borderId="0"/>
    <xf numFmtId="167" fontId="162" fillId="0" borderId="0" applyFont="0" applyFill="0" applyBorder="0" applyAlignment="0" applyProtection="0"/>
    <xf numFmtId="0" fontId="162" fillId="0" borderId="0"/>
    <xf numFmtId="0" fontId="161" fillId="0" borderId="0"/>
    <xf numFmtId="168" fontId="161" fillId="0" borderId="0" applyFont="0" applyFill="0" applyBorder="0" applyAlignment="0" applyProtection="0"/>
    <xf numFmtId="0" fontId="160" fillId="0" borderId="0"/>
    <xf numFmtId="0" fontId="159" fillId="0" borderId="0"/>
    <xf numFmtId="167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9" fontId="208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167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9" fillId="0" borderId="0"/>
    <xf numFmtId="167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7" fontId="159" fillId="0" borderId="0" applyFont="0" applyFill="0" applyBorder="0" applyAlignment="0" applyProtection="0"/>
    <xf numFmtId="0" fontId="159" fillId="0" borderId="0"/>
    <xf numFmtId="167" fontId="159" fillId="0" borderId="0" applyFont="0" applyFill="0" applyBorder="0" applyAlignment="0" applyProtection="0"/>
    <xf numFmtId="0" fontId="159" fillId="0" borderId="0"/>
    <xf numFmtId="0" fontId="159" fillId="0" borderId="0"/>
    <xf numFmtId="167" fontId="159" fillId="0" borderId="0" applyFont="0" applyFill="0" applyBorder="0" applyAlignment="0" applyProtection="0"/>
    <xf numFmtId="0" fontId="159" fillId="0" borderId="0"/>
    <xf numFmtId="0" fontId="159" fillId="0" borderId="0"/>
    <xf numFmtId="0" fontId="209" fillId="0" borderId="0"/>
    <xf numFmtId="0" fontId="159" fillId="0" borderId="0"/>
    <xf numFmtId="167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7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7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9" fillId="0" borderId="0"/>
    <xf numFmtId="167" fontId="159" fillId="0" borderId="0" applyFont="0" applyFill="0" applyBorder="0" applyAlignment="0" applyProtection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167" fontId="159" fillId="0" borderId="0" applyFont="0" applyFill="0" applyBorder="0" applyAlignment="0" applyProtection="0"/>
    <xf numFmtId="0" fontId="159" fillId="0" borderId="0"/>
    <xf numFmtId="167" fontId="159" fillId="0" borderId="0" applyFont="0" applyFill="0" applyBorder="0" applyAlignment="0" applyProtection="0"/>
    <xf numFmtId="0" fontId="159" fillId="0" borderId="0"/>
    <xf numFmtId="167" fontId="159" fillId="0" borderId="0" applyFont="0" applyFill="0" applyBorder="0" applyAlignment="0" applyProtection="0"/>
    <xf numFmtId="0" fontId="159" fillId="0" borderId="0"/>
    <xf numFmtId="0" fontId="159" fillId="0" borderId="0"/>
    <xf numFmtId="167" fontId="159" fillId="0" borderId="0" applyFont="0" applyFill="0" applyBorder="0" applyAlignment="0" applyProtection="0"/>
    <xf numFmtId="0" fontId="15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8" fillId="0" borderId="0"/>
    <xf numFmtId="167" fontId="158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9" fontId="208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168" fontId="157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0" fontId="157" fillId="0" borderId="0"/>
    <xf numFmtId="0" fontId="157" fillId="0" borderId="0"/>
    <xf numFmtId="167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7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7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3" borderId="0" applyNumberFormat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168" fontId="157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0" fontId="157" fillId="0" borderId="0"/>
    <xf numFmtId="0" fontId="157" fillId="0" borderId="0"/>
    <xf numFmtId="167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7" fontId="157" fillId="0" borderId="0" applyFont="0" applyFill="0" applyBorder="0" applyAlignment="0" applyProtection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167" fontId="157" fillId="0" borderId="0" applyFont="0" applyFill="0" applyBorder="0" applyAlignment="0" applyProtection="0"/>
    <xf numFmtId="168" fontId="157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0" fontId="157" fillId="0" borderId="0"/>
    <xf numFmtId="0" fontId="157" fillId="0" borderId="0"/>
    <xf numFmtId="167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7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7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3" borderId="0" applyNumberFormat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168" fontId="157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0" fontId="157" fillId="0" borderId="0"/>
    <xf numFmtId="0" fontId="157" fillId="0" borderId="0"/>
    <xf numFmtId="167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7" fontId="157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5" fillId="0" borderId="0"/>
    <xf numFmtId="167" fontId="155" fillId="0" borderId="0" applyFont="0" applyFill="0" applyBorder="0" applyAlignment="0" applyProtection="0"/>
    <xf numFmtId="0" fontId="210" fillId="0" borderId="0"/>
    <xf numFmtId="0" fontId="154" fillId="0" borderId="0"/>
    <xf numFmtId="168" fontId="154" fillId="0" borderId="0" applyFont="0" applyFill="0" applyBorder="0" applyAlignment="0" applyProtection="0"/>
    <xf numFmtId="0" fontId="153" fillId="0" borderId="0"/>
    <xf numFmtId="167" fontId="153" fillId="0" borderId="0" applyFont="0" applyFill="0" applyBorder="0" applyAlignment="0" applyProtection="0"/>
    <xf numFmtId="167" fontId="153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167" fontId="152" fillId="0" borderId="0" applyFont="0" applyFill="0" applyBorder="0" applyAlignment="0" applyProtection="0"/>
    <xf numFmtId="0" fontId="151" fillId="0" borderId="0"/>
    <xf numFmtId="167" fontId="151" fillId="0" borderId="0" applyFont="0" applyFill="0" applyBorder="0" applyAlignment="0" applyProtection="0"/>
    <xf numFmtId="167" fontId="151" fillId="0" borderId="0" applyFont="0" applyFill="0" applyBorder="0" applyAlignment="0" applyProtection="0"/>
    <xf numFmtId="0" fontId="150" fillId="0" borderId="0"/>
    <xf numFmtId="167" fontId="150" fillId="0" borderId="0" applyFont="0" applyFill="0" applyBorder="0" applyAlignment="0" applyProtection="0"/>
    <xf numFmtId="167" fontId="150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7" fillId="0" borderId="0"/>
    <xf numFmtId="0" fontId="146" fillId="0" borderId="0"/>
    <xf numFmtId="167" fontId="146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7" fontId="144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1" fillId="0" borderId="0"/>
    <xf numFmtId="0" fontId="211" fillId="4" borderId="0" applyNumberFormat="0" applyBorder="0" applyAlignment="0" applyProtection="0"/>
    <xf numFmtId="0" fontId="211" fillId="5" borderId="0" applyNumberFormat="0" applyBorder="0" applyAlignment="0" applyProtection="0"/>
    <xf numFmtId="0" fontId="211" fillId="6" borderId="0" applyNumberFormat="0" applyBorder="0" applyAlignment="0" applyProtection="0"/>
    <xf numFmtId="0" fontId="211" fillId="7" borderId="0" applyNumberFormat="0" applyBorder="0" applyAlignment="0" applyProtection="0"/>
    <xf numFmtId="0" fontId="211" fillId="8" borderId="0" applyNumberFormat="0" applyBorder="0" applyAlignment="0" applyProtection="0"/>
    <xf numFmtId="0" fontId="211" fillId="9" borderId="0" applyNumberFormat="0" applyBorder="0" applyAlignment="0" applyProtection="0"/>
    <xf numFmtId="0" fontId="211" fillId="10" borderId="0" applyNumberFormat="0" applyBorder="0" applyAlignment="0" applyProtection="0"/>
    <xf numFmtId="0" fontId="211" fillId="11" borderId="0" applyNumberFormat="0" applyBorder="0" applyAlignment="0" applyProtection="0"/>
    <xf numFmtId="0" fontId="211" fillId="6" borderId="0" applyNumberFormat="0" applyBorder="0" applyAlignment="0" applyProtection="0"/>
    <xf numFmtId="0" fontId="211" fillId="9" borderId="0" applyNumberFormat="0" applyBorder="0" applyAlignment="0" applyProtection="0"/>
    <xf numFmtId="0" fontId="211" fillId="12" borderId="0" applyNumberFormat="0" applyBorder="0" applyAlignment="0" applyProtection="0"/>
    <xf numFmtId="0" fontId="229" fillId="13" borderId="0" applyNumberFormat="0" applyBorder="0" applyAlignment="0" applyProtection="0"/>
    <xf numFmtId="0" fontId="229" fillId="10" borderId="0" applyNumberFormat="0" applyBorder="0" applyAlignment="0" applyProtection="0"/>
    <xf numFmtId="0" fontId="229" fillId="11" borderId="0" applyNumberFormat="0" applyBorder="0" applyAlignment="0" applyProtection="0"/>
    <xf numFmtId="0" fontId="229" fillId="14" borderId="0" applyNumberFormat="0" applyBorder="0" applyAlignment="0" applyProtection="0"/>
    <xf numFmtId="0" fontId="229" fillId="15" borderId="0" applyNumberFormat="0" applyBorder="0" applyAlignment="0" applyProtection="0"/>
    <xf numFmtId="0" fontId="229" fillId="16" borderId="0" applyNumberFormat="0" applyBorder="0" applyAlignment="0" applyProtection="0"/>
    <xf numFmtId="0" fontId="230" fillId="17" borderId="0" applyNumberFormat="0" applyBorder="0" applyAlignment="0" applyProtection="0"/>
    <xf numFmtId="0" fontId="231" fillId="18" borderId="18" applyNumberFormat="0" applyAlignment="0" applyProtection="0"/>
    <xf numFmtId="0" fontId="232" fillId="19" borderId="19" applyNumberFormat="0" applyAlignment="0" applyProtection="0"/>
    <xf numFmtId="0" fontId="233" fillId="0" borderId="20" applyNumberFormat="0" applyFill="0" applyAlignment="0" applyProtection="0"/>
    <xf numFmtId="0" fontId="234" fillId="0" borderId="0" applyNumberFormat="0" applyFill="0" applyBorder="0" applyAlignment="0" applyProtection="0"/>
    <xf numFmtId="0" fontId="229" fillId="20" borderId="0" applyNumberFormat="0" applyBorder="0" applyAlignment="0" applyProtection="0"/>
    <xf numFmtId="0" fontId="229" fillId="21" borderId="0" applyNumberFormat="0" applyBorder="0" applyAlignment="0" applyProtection="0"/>
    <xf numFmtId="0" fontId="229" fillId="22" borderId="0" applyNumberFormat="0" applyBorder="0" applyAlignment="0" applyProtection="0"/>
    <xf numFmtId="0" fontId="229" fillId="14" borderId="0" applyNumberFormat="0" applyBorder="0" applyAlignment="0" applyProtection="0"/>
    <xf numFmtId="0" fontId="229" fillId="15" borderId="0" applyNumberFormat="0" applyBorder="0" applyAlignment="0" applyProtection="0"/>
    <xf numFmtId="0" fontId="229" fillId="23" borderId="0" applyNumberFormat="0" applyBorder="0" applyAlignment="0" applyProtection="0"/>
    <xf numFmtId="0" fontId="235" fillId="8" borderId="18" applyNumberFormat="0" applyAlignment="0" applyProtection="0"/>
    <xf numFmtId="0" fontId="236" fillId="5" borderId="0" applyNumberFormat="0" applyBorder="0" applyAlignment="0" applyProtection="0"/>
    <xf numFmtId="0" fontId="237" fillId="24" borderId="0" applyNumberFormat="0" applyBorder="0" applyAlignment="0" applyProtection="0"/>
    <xf numFmtId="0" fontId="209" fillId="25" borderId="17" applyNumberFormat="0" applyFont="0" applyAlignment="0" applyProtection="0"/>
    <xf numFmtId="0" fontId="238" fillId="18" borderId="21" applyNumberFormat="0" applyAlignment="0" applyProtection="0"/>
    <xf numFmtId="0" fontId="239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1" fillId="0" borderId="22" applyNumberFormat="0" applyFill="0" applyAlignment="0" applyProtection="0"/>
    <xf numFmtId="0" fontId="242" fillId="0" borderId="23" applyNumberFormat="0" applyFill="0" applyAlignment="0" applyProtection="0"/>
    <xf numFmtId="0" fontId="234" fillId="0" borderId="24" applyNumberFormat="0" applyFill="0" applyAlignment="0" applyProtection="0"/>
    <xf numFmtId="0" fontId="243" fillId="0" borderId="0" applyNumberFormat="0" applyFill="0" applyBorder="0" applyAlignment="0" applyProtection="0"/>
    <xf numFmtId="0" fontId="244" fillId="0" borderId="25" applyNumberFormat="0" applyFill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245" fillId="0" borderId="0"/>
    <xf numFmtId="168" fontId="245" fillId="0" borderId="0" applyFont="0" applyFill="0" applyBorder="0" applyAlignment="0" applyProtection="0"/>
    <xf numFmtId="0" fontId="137" fillId="0" borderId="0"/>
    <xf numFmtId="0" fontId="137" fillId="0" borderId="0"/>
    <xf numFmtId="9" fontId="245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0" fillId="0" borderId="0"/>
    <xf numFmtId="0" fontId="129" fillId="0" borderId="0"/>
    <xf numFmtId="167" fontId="129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210" fillId="0" borderId="0"/>
    <xf numFmtId="0" fontId="127" fillId="0" borderId="0"/>
    <xf numFmtId="167" fontId="127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210" fillId="0" borderId="0"/>
    <xf numFmtId="0" fontId="125" fillId="0" borderId="0"/>
    <xf numFmtId="167" fontId="125" fillId="0" borderId="0" applyFont="0" applyFill="0" applyBorder="0" applyAlignment="0" applyProtection="0"/>
    <xf numFmtId="0" fontId="124" fillId="0" borderId="0"/>
    <xf numFmtId="0" fontId="246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7" fontId="123" fillId="0" borderId="0" applyFont="0" applyFill="0" applyBorder="0" applyAlignment="0" applyProtection="0"/>
    <xf numFmtId="0" fontId="122" fillId="0" borderId="0"/>
    <xf numFmtId="0" fontId="247" fillId="0" borderId="0"/>
    <xf numFmtId="0" fontId="122" fillId="0" borderId="0"/>
    <xf numFmtId="0" fontId="121" fillId="0" borderId="0"/>
    <xf numFmtId="168" fontId="121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9" fontId="208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3" borderId="0" applyNumberFormat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3" borderId="0" applyNumberFormat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3" borderId="0" applyNumberFormat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3" borderId="0" applyNumberFormat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209" fillId="25" borderId="27" applyNumberFormat="0" applyFont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121" fillId="0" borderId="0"/>
    <xf numFmtId="0" fontId="121" fillId="0" borderId="0"/>
    <xf numFmtId="9" fontId="209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209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7" fontId="121" fillId="0" borderId="0" applyFont="0" applyFill="0" applyBorder="0" applyAlignment="0" applyProtection="0"/>
    <xf numFmtId="0" fontId="121" fillId="0" borderId="0"/>
    <xf numFmtId="0" fontId="209" fillId="0" borderId="0"/>
    <xf numFmtId="0" fontId="121" fillId="0" borderId="0"/>
    <xf numFmtId="0" fontId="249" fillId="0" borderId="0"/>
    <xf numFmtId="168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166" fontId="209" fillId="0" borderId="0" applyFont="0" applyFill="0" applyBorder="0" applyAlignment="0" applyProtection="0"/>
    <xf numFmtId="166" fontId="209" fillId="0" borderId="0" applyFont="0" applyFill="0" applyBorder="0" applyAlignment="0" applyProtection="0"/>
    <xf numFmtId="166" fontId="209" fillId="0" borderId="0" applyFont="0" applyFill="0" applyBorder="0" applyAlignment="0" applyProtection="0"/>
    <xf numFmtId="166" fontId="209" fillId="0" borderId="0" applyFont="0" applyFill="0" applyBorder="0" applyAlignment="0" applyProtection="0"/>
    <xf numFmtId="166" fontId="209" fillId="0" borderId="0" applyFont="0" applyFill="0" applyBorder="0" applyAlignment="0" applyProtection="0"/>
    <xf numFmtId="166" fontId="249" fillId="0" borderId="0" applyFont="0" applyFill="0" applyBorder="0" applyAlignment="0" applyProtection="0"/>
    <xf numFmtId="168" fontId="209" fillId="0" borderId="0" applyFont="0" applyFill="0" applyBorder="0" applyAlignment="0" applyProtection="0"/>
    <xf numFmtId="168" fontId="209" fillId="0" borderId="0" applyFont="0" applyFill="0" applyBorder="0" applyAlignment="0" applyProtection="0"/>
    <xf numFmtId="9" fontId="209" fillId="0" borderId="0" applyFont="0" applyFill="0" applyBorder="0" applyAlignment="0" applyProtection="0"/>
    <xf numFmtId="9" fontId="209" fillId="0" borderId="0" applyFont="0" applyFill="0" applyBorder="0" applyAlignment="0" applyProtection="0"/>
    <xf numFmtId="9" fontId="209" fillId="0" borderId="0" applyFont="0" applyFill="0" applyBorder="0" applyAlignment="0" applyProtection="0"/>
    <xf numFmtId="41" fontId="208" fillId="0" borderId="0" applyFont="0" applyFill="0" applyBorder="0" applyAlignment="0" applyProtection="0"/>
    <xf numFmtId="0" fontId="120" fillId="0" borderId="0"/>
    <xf numFmtId="0" fontId="208" fillId="0" borderId="0"/>
    <xf numFmtId="168" fontId="208" fillId="0" borderId="0" applyFont="0" applyFill="0" applyBorder="0" applyAlignment="0" applyProtection="0"/>
    <xf numFmtId="9" fontId="208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3" borderId="0" applyNumberFormat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3" borderId="0" applyNumberFormat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3" borderId="0" applyNumberFormat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3" borderId="0" applyNumberFormat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209" fillId="25" borderId="32" applyNumberFormat="0" applyFont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3" borderId="0" applyNumberFormat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3" borderId="0" applyNumberFormat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3" borderId="0" applyNumberFormat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3" borderId="0" applyNumberFormat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209" fillId="25" borderId="32" applyNumberFormat="0" applyFont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209" fillId="0" borderId="0"/>
    <xf numFmtId="168" fontId="209" fillId="0" borderId="0" applyFont="0" applyFill="0" applyBorder="0" applyAlignment="0" applyProtection="0"/>
    <xf numFmtId="9" fontId="209" fillId="0" borderId="0" applyFont="0" applyFill="0" applyBorder="0" applyAlignment="0" applyProtection="0"/>
    <xf numFmtId="166" fontId="209" fillId="0" borderId="0" applyFont="0" applyFill="0" applyBorder="0" applyAlignment="0" applyProtection="0"/>
    <xf numFmtId="41" fontId="208" fillId="0" borderId="0" applyFont="0" applyFill="0" applyBorder="0" applyAlignment="0" applyProtection="0"/>
    <xf numFmtId="168" fontId="208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9" fontId="208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3" borderId="0" applyNumberFormat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3" borderId="0" applyNumberFormat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3" borderId="0" applyNumberFormat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3" borderId="0" applyNumberFormat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3" borderId="0" applyNumberFormat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3" borderId="0" applyNumberFormat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3" borderId="0" applyNumberFormat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3" borderId="0" applyNumberFormat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41" fontId="208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3" borderId="0" applyNumberFormat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3" borderId="0" applyNumberFormat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3" borderId="0" applyNumberFormat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3" borderId="0" applyNumberFormat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3" borderId="0" applyNumberFormat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3" borderId="0" applyNumberFormat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3" borderId="0" applyNumberFormat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3" borderId="0" applyNumberFormat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9" fillId="0" borderId="0"/>
    <xf numFmtId="0" fontId="119" fillId="0" borderId="0"/>
    <xf numFmtId="168" fontId="208" fillId="0" borderId="0" applyFont="0" applyFill="0" applyBorder="0" applyAlignment="0" applyProtection="0"/>
    <xf numFmtId="168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168" fontId="119" fillId="0" borderId="0" applyFont="0" applyFill="0" applyBorder="0" applyAlignment="0" applyProtection="0"/>
    <xf numFmtId="0" fontId="118" fillId="0" borderId="0"/>
    <xf numFmtId="0" fontId="117" fillId="0" borderId="0"/>
    <xf numFmtId="167" fontId="117" fillId="0" borderId="0" applyFont="0" applyFill="0" applyBorder="0" applyAlignment="0" applyProtection="0"/>
    <xf numFmtId="167" fontId="117" fillId="0" borderId="0" applyFont="0" applyFill="0" applyBorder="0" applyAlignment="0" applyProtection="0"/>
    <xf numFmtId="0" fontId="116" fillId="0" borderId="0"/>
    <xf numFmtId="0" fontId="115" fillId="0" borderId="0"/>
    <xf numFmtId="167" fontId="115" fillId="0" borderId="0" applyFont="0" applyFill="0" applyBorder="0" applyAlignment="0" applyProtection="0"/>
    <xf numFmtId="0" fontId="253" fillId="0" borderId="0" applyNumberFormat="0" applyFill="0" applyBorder="0" applyAlignment="0" applyProtection="0"/>
    <xf numFmtId="0" fontId="252" fillId="0" borderId="0"/>
    <xf numFmtId="168" fontId="252" fillId="0" borderId="0" applyFont="0" applyFill="0" applyBorder="0" applyAlignment="0" applyProtection="0"/>
    <xf numFmtId="9" fontId="252" fillId="0" borderId="0" applyFont="0" applyFill="0" applyBorder="0" applyAlignment="0" applyProtection="0"/>
    <xf numFmtId="0" fontId="114" fillId="0" borderId="0"/>
    <xf numFmtId="0" fontId="114" fillId="0" borderId="0"/>
    <xf numFmtId="0" fontId="113" fillId="0" borderId="0"/>
    <xf numFmtId="167" fontId="113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112" fillId="0" borderId="0"/>
    <xf numFmtId="0" fontId="112" fillId="0" borderId="0"/>
    <xf numFmtId="0" fontId="210" fillId="0" borderId="0"/>
    <xf numFmtId="0" fontId="112" fillId="0" borderId="0"/>
    <xf numFmtId="0" fontId="210" fillId="0" borderId="0"/>
    <xf numFmtId="0" fontId="112" fillId="0" borderId="0"/>
    <xf numFmtId="168" fontId="112" fillId="0" borderId="0" applyFont="0" applyFill="0" applyBorder="0" applyAlignment="0" applyProtection="0"/>
    <xf numFmtId="0" fontId="210" fillId="0" borderId="0"/>
    <xf numFmtId="0" fontId="210" fillId="0" borderId="0"/>
    <xf numFmtId="0" fontId="112" fillId="3" borderId="0" applyNumberFormat="0" applyBorder="0" applyAlignment="0" applyProtection="0"/>
    <xf numFmtId="0" fontId="111" fillId="0" borderId="0"/>
    <xf numFmtId="0" fontId="110" fillId="0" borderId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8" fillId="0" borderId="0"/>
    <xf numFmtId="0" fontId="107" fillId="0" borderId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106" fillId="0" borderId="0"/>
    <xf numFmtId="0" fontId="105" fillId="3" borderId="0" applyNumberFormat="0" applyBorder="0" applyAlignment="0" applyProtection="0"/>
    <xf numFmtId="0" fontId="105" fillId="0" borderId="0"/>
    <xf numFmtId="0" fontId="211" fillId="17" borderId="0" applyNumberFormat="0" applyBorder="0" applyAlignment="0" applyProtection="0"/>
    <xf numFmtId="0" fontId="104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210" fillId="0" borderId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102" fillId="0" borderId="0"/>
    <xf numFmtId="0" fontId="255" fillId="0" borderId="0"/>
    <xf numFmtId="0" fontId="101" fillId="0" borderId="0"/>
    <xf numFmtId="0" fontId="21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99" fillId="0" borderId="0"/>
    <xf numFmtId="0" fontId="257" fillId="0" borderId="0"/>
    <xf numFmtId="0" fontId="98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4" fillId="0" borderId="0"/>
    <xf numFmtId="0" fontId="259" fillId="0" borderId="0"/>
    <xf numFmtId="168" fontId="259" fillId="0" borderId="0" applyFont="0" applyFill="0" applyBorder="0" applyAlignment="0" applyProtection="0"/>
    <xf numFmtId="9" fontId="259" fillId="0" borderId="0" applyFont="0" applyFill="0" applyBorder="0" applyAlignment="0" applyProtection="0"/>
    <xf numFmtId="0" fontId="260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2" fillId="0" borderId="0"/>
    <xf numFmtId="0" fontId="261" fillId="0" borderId="0"/>
    <xf numFmtId="168" fontId="261" fillId="0" borderId="0" applyFont="0" applyFill="0" applyBorder="0" applyAlignment="0" applyProtection="0"/>
    <xf numFmtId="9" fontId="261" fillId="0" borderId="0" applyFont="0" applyFill="0" applyBorder="0" applyAlignment="0" applyProtection="0"/>
    <xf numFmtId="0" fontId="210" fillId="0" borderId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90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8" fillId="0" borderId="0"/>
    <xf numFmtId="0" fontId="87" fillId="0" borderId="0"/>
    <xf numFmtId="168" fontId="87" fillId="0" borderId="0" applyFont="0" applyFill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231" fillId="18" borderId="38" applyNumberFormat="0" applyAlignment="0" applyProtection="0"/>
    <xf numFmtId="0" fontId="235" fillId="8" borderId="38" applyNumberFormat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38" fillId="18" borderId="39" applyNumberFormat="0" applyAlignment="0" applyProtection="0"/>
    <xf numFmtId="168" fontId="87" fillId="0" borderId="0" applyFont="0" applyFill="0" applyBorder="0" applyAlignment="0" applyProtection="0"/>
    <xf numFmtId="0" fontId="244" fillId="0" borderId="40" applyNumberFormat="0" applyFill="0" applyAlignment="0" applyProtection="0"/>
    <xf numFmtId="168" fontId="87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0" fontId="86" fillId="3" borderId="0" applyNumberFormat="0" applyBorder="0" applyAlignment="0" applyProtection="0"/>
    <xf numFmtId="0" fontId="209" fillId="25" borderId="35" applyNumberFormat="0" applyFont="0" applyAlignment="0" applyProtection="0"/>
    <xf numFmtId="0" fontId="263" fillId="0" borderId="0"/>
    <xf numFmtId="168" fontId="263" fillId="0" borderId="0" applyFont="0" applyFill="0" applyBorder="0" applyAlignment="0" applyProtection="0"/>
    <xf numFmtId="9" fontId="263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4" fillId="0" borderId="0"/>
    <xf numFmtId="0" fontId="264" fillId="0" borderId="0"/>
    <xf numFmtId="168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265" fillId="0" borderId="0"/>
    <xf numFmtId="168" fontId="265" fillId="0" borderId="0" applyFont="0" applyFill="0" applyBorder="0" applyAlignment="0" applyProtection="0"/>
    <xf numFmtId="9" fontId="265" fillId="0" borderId="0" applyFont="0" applyFill="0" applyBorder="0" applyAlignment="0" applyProtection="0"/>
    <xf numFmtId="0" fontId="82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0" fillId="0" borderId="0"/>
    <xf numFmtId="0" fontId="266" fillId="0" borderId="0"/>
    <xf numFmtId="168" fontId="266" fillId="0" borderId="0" applyFont="0" applyFill="0" applyBorder="0" applyAlignment="0" applyProtection="0"/>
    <xf numFmtId="9" fontId="266" fillId="0" borderId="0" applyFont="0" applyFill="0" applyBorder="0" applyAlignment="0" applyProtection="0"/>
    <xf numFmtId="0" fontId="79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210" fillId="0" borderId="0"/>
    <xf numFmtId="0" fontId="267" fillId="0" borderId="0"/>
    <xf numFmtId="168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209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268" fillId="0" borderId="0"/>
    <xf numFmtId="0" fontId="74" fillId="0" borderId="0"/>
    <xf numFmtId="168" fontId="209" fillId="0" borderId="0" applyFont="0" applyFill="0" applyBorder="0" applyAlignment="0" applyProtection="0"/>
    <xf numFmtId="168" fontId="209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269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1" fillId="0" borderId="0"/>
    <xf numFmtId="167" fontId="71" fillId="0" borderId="0" applyFont="0" applyFill="0" applyBorder="0" applyAlignment="0" applyProtection="0"/>
    <xf numFmtId="0" fontId="71" fillId="0" borderId="0"/>
    <xf numFmtId="0" fontId="210" fillId="0" borderId="0"/>
    <xf numFmtId="0" fontId="70" fillId="0" borderId="0"/>
    <xf numFmtId="167" fontId="70" fillId="0" borderId="0" applyFont="0" applyFill="0" applyBorder="0" applyAlignment="0" applyProtection="0"/>
    <xf numFmtId="0" fontId="70" fillId="0" borderId="0"/>
    <xf numFmtId="0" fontId="69" fillId="0" borderId="0"/>
    <xf numFmtId="0" fontId="69" fillId="0" borderId="0"/>
    <xf numFmtId="0" fontId="69" fillId="0" borderId="0"/>
    <xf numFmtId="0" fontId="270" fillId="0" borderId="0"/>
    <xf numFmtId="168" fontId="270" fillId="0" borderId="0" applyFont="0" applyFill="0" applyBorder="0" applyAlignment="0" applyProtection="0"/>
    <xf numFmtId="9" fontId="270" fillId="0" borderId="0" applyFont="0" applyFill="0" applyBorder="0" applyAlignment="0" applyProtection="0"/>
    <xf numFmtId="0" fontId="275" fillId="0" borderId="0"/>
    <xf numFmtId="0" fontId="275" fillId="0" borderId="0"/>
    <xf numFmtId="168" fontId="68" fillId="0" borderId="0" applyFont="0" applyFill="0" applyBorder="0" applyAlignment="0" applyProtection="0"/>
    <xf numFmtId="0" fontId="68" fillId="0" borderId="0"/>
    <xf numFmtId="168" fontId="67" fillId="0" borderId="0" applyFont="0" applyFill="0" applyBorder="0" applyAlignment="0" applyProtection="0"/>
    <xf numFmtId="0" fontId="67" fillId="0" borderId="0"/>
    <xf numFmtId="0" fontId="66" fillId="0" borderId="0"/>
    <xf numFmtId="167" fontId="66" fillId="0" borderId="0" applyFont="0" applyFill="0" applyBorder="0" applyAlignment="0" applyProtection="0"/>
    <xf numFmtId="0" fontId="66" fillId="0" borderId="0"/>
    <xf numFmtId="0" fontId="279" fillId="0" borderId="0"/>
    <xf numFmtId="168" fontId="279" fillId="0" borderId="0" applyFont="0" applyFill="0" applyBorder="0" applyAlignment="0" applyProtection="0"/>
    <xf numFmtId="9" fontId="279" fillId="0" borderId="0" applyFont="0" applyFill="0" applyBorder="0" applyAlignment="0" applyProtection="0"/>
    <xf numFmtId="0" fontId="65" fillId="0" borderId="0"/>
    <xf numFmtId="0" fontId="64" fillId="0" borderId="0"/>
    <xf numFmtId="0" fontId="64" fillId="0" borderId="0"/>
    <xf numFmtId="0" fontId="63" fillId="0" borderId="0"/>
    <xf numFmtId="167" fontId="63" fillId="0" borderId="0" applyFont="0" applyFill="0" applyBorder="0" applyAlignment="0" applyProtection="0"/>
    <xf numFmtId="0" fontId="63" fillId="0" borderId="0"/>
    <xf numFmtId="0" fontId="282" fillId="0" borderId="0"/>
    <xf numFmtId="168" fontId="282" fillId="0" borderId="0" applyFont="0" applyFill="0" applyBorder="0" applyAlignment="0" applyProtection="0"/>
    <xf numFmtId="9" fontId="282" fillId="0" borderId="0" applyFont="0" applyFill="0" applyBorder="0" applyAlignment="0" applyProtection="0"/>
    <xf numFmtId="0" fontId="284" fillId="0" borderId="0"/>
    <xf numFmtId="168" fontId="208" fillId="0" borderId="0" applyFont="0" applyFill="0" applyBorder="0" applyAlignment="0" applyProtection="0"/>
    <xf numFmtId="0" fontId="208" fillId="0" borderId="0"/>
    <xf numFmtId="0" fontId="62" fillId="0" borderId="0"/>
    <xf numFmtId="167" fontId="62" fillId="0" borderId="0" applyFont="0" applyFill="0" applyBorder="0" applyAlignment="0" applyProtection="0"/>
    <xf numFmtId="0" fontId="62" fillId="0" borderId="0"/>
    <xf numFmtId="0" fontId="285" fillId="0" borderId="0"/>
    <xf numFmtId="168" fontId="285" fillId="0" borderId="0" applyFont="0" applyFill="0" applyBorder="0" applyAlignment="0" applyProtection="0"/>
    <xf numFmtId="9" fontId="285" fillId="0" borderId="0" applyFont="0" applyFill="0" applyBorder="0" applyAlignment="0" applyProtection="0"/>
    <xf numFmtId="0" fontId="286" fillId="0" borderId="0"/>
    <xf numFmtId="168" fontId="286" fillId="0" borderId="0" applyFont="0" applyFill="0" applyBorder="0" applyAlignment="0" applyProtection="0"/>
    <xf numFmtId="9" fontId="286" fillId="0" borderId="0" applyFont="0" applyFill="0" applyBorder="0" applyAlignment="0" applyProtection="0"/>
    <xf numFmtId="168" fontId="286" fillId="0" borderId="0" applyFont="0" applyFill="0" applyBorder="0" applyAlignment="0" applyProtection="0"/>
    <xf numFmtId="0" fontId="61" fillId="0" borderId="0"/>
    <xf numFmtId="167" fontId="61" fillId="0" borderId="0" applyFont="0" applyFill="0" applyBorder="0" applyAlignment="0" applyProtection="0"/>
    <xf numFmtId="0" fontId="61" fillId="0" borderId="0"/>
    <xf numFmtId="0" fontId="287" fillId="0" borderId="0"/>
    <xf numFmtId="168" fontId="209" fillId="0" borderId="0" applyFont="0" applyFill="0" applyBorder="0" applyAlignment="0" applyProtection="0"/>
    <xf numFmtId="9" fontId="209" fillId="0" borderId="0" applyFont="0" applyFill="0" applyBorder="0" applyAlignment="0" applyProtection="0"/>
    <xf numFmtId="207" fontId="288" fillId="0" borderId="0" applyFont="0" applyFill="0" applyBorder="0" applyAlignment="0" applyProtection="0"/>
    <xf numFmtId="191" fontId="209" fillId="0" borderId="0" applyFont="0" applyFill="0" applyBorder="0" applyAlignment="0" applyProtection="0"/>
    <xf numFmtId="166" fontId="209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209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168" fontId="209" fillId="0" borderId="0" applyFont="0" applyFill="0" applyBorder="0" applyAlignment="0" applyProtection="0"/>
    <xf numFmtId="0" fontId="209" fillId="0" borderId="0"/>
    <xf numFmtId="0" fontId="60" fillId="0" borderId="0"/>
    <xf numFmtId="0" fontId="209" fillId="0" borderId="0"/>
    <xf numFmtId="0" fontId="209" fillId="0" borderId="0"/>
    <xf numFmtId="0" fontId="209" fillId="0" borderId="0"/>
    <xf numFmtId="0" fontId="210" fillId="0" borderId="0"/>
    <xf numFmtId="0" fontId="209" fillId="0" borderId="0"/>
    <xf numFmtId="9" fontId="288" fillId="0" borderId="0" applyFont="0" applyFill="0" applyBorder="0" applyAlignment="0" applyProtection="0"/>
    <xf numFmtId="0" fontId="210" fillId="0" borderId="0"/>
    <xf numFmtId="0" fontId="289" fillId="0" borderId="0"/>
    <xf numFmtId="0" fontId="59" fillId="0" borderId="0"/>
    <xf numFmtId="167" fontId="59" fillId="0" borderId="0" applyFont="0" applyFill="0" applyBorder="0" applyAlignment="0" applyProtection="0"/>
    <xf numFmtId="0" fontId="59" fillId="0" borderId="0"/>
    <xf numFmtId="208" fontId="209" fillId="0" borderId="0" applyFont="0" applyFill="0" applyBorder="0" applyAlignment="0" applyProtection="0"/>
    <xf numFmtId="0" fontId="58" fillId="0" borderId="0"/>
    <xf numFmtId="167" fontId="58" fillId="0" borderId="0" applyFont="0" applyFill="0" applyBorder="0" applyAlignment="0" applyProtection="0"/>
    <xf numFmtId="0" fontId="58" fillId="0" borderId="0"/>
    <xf numFmtId="168" fontId="289" fillId="0" borderId="0" applyFont="0" applyFill="0" applyBorder="0" applyAlignment="0" applyProtection="0"/>
    <xf numFmtId="9" fontId="289" fillId="0" borderId="0" applyFont="0" applyFill="0" applyBorder="0" applyAlignment="0" applyProtection="0"/>
    <xf numFmtId="0" fontId="57" fillId="0" borderId="0"/>
    <xf numFmtId="167" fontId="57" fillId="0" borderId="0" applyFont="0" applyFill="0" applyBorder="0" applyAlignment="0" applyProtection="0"/>
    <xf numFmtId="0" fontId="57" fillId="0" borderId="0"/>
    <xf numFmtId="0" fontId="209" fillId="0" borderId="0"/>
    <xf numFmtId="0" fontId="56" fillId="0" borderId="0"/>
    <xf numFmtId="0" fontId="209" fillId="0" borderId="0"/>
    <xf numFmtId="9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0" fontId="55" fillId="0" borderId="0"/>
    <xf numFmtId="168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3" fillId="0" borderId="0"/>
    <xf numFmtId="167" fontId="53" fillId="0" borderId="0" applyFont="0" applyFill="0" applyBorder="0" applyAlignment="0" applyProtection="0"/>
    <xf numFmtId="0" fontId="53" fillId="0" borderId="0"/>
    <xf numFmtId="0" fontId="291" fillId="0" borderId="0"/>
    <xf numFmtId="168" fontId="291" fillId="0" borderId="0" applyFont="0" applyFill="0" applyBorder="0" applyAlignment="0" applyProtection="0"/>
    <xf numFmtId="9" fontId="291" fillId="0" borderId="0" applyFont="0" applyFill="0" applyBorder="0" applyAlignment="0" applyProtection="0"/>
    <xf numFmtId="0" fontId="52" fillId="0" borderId="0"/>
    <xf numFmtId="167" fontId="52" fillId="0" borderId="0" applyFont="0" applyFill="0" applyBorder="0" applyAlignment="0" applyProtection="0"/>
    <xf numFmtId="0" fontId="52" fillId="0" borderId="0"/>
    <xf numFmtId="0" fontId="210" fillId="0" borderId="0"/>
    <xf numFmtId="0" fontId="293" fillId="0" borderId="0"/>
    <xf numFmtId="0" fontId="51" fillId="0" borderId="0"/>
    <xf numFmtId="167" fontId="51" fillId="0" borderId="0" applyFont="0" applyFill="0" applyBorder="0" applyAlignment="0" applyProtection="0"/>
    <xf numFmtId="0" fontId="51" fillId="0" borderId="0"/>
    <xf numFmtId="0" fontId="50" fillId="0" borderId="0"/>
    <xf numFmtId="167" fontId="50" fillId="0" borderId="0" applyFont="0" applyFill="0" applyBorder="0" applyAlignment="0" applyProtection="0"/>
    <xf numFmtId="0" fontId="50" fillId="0" borderId="0"/>
    <xf numFmtId="0" fontId="49" fillId="0" borderId="0"/>
    <xf numFmtId="167" fontId="49" fillId="0" borderId="0" applyFont="0" applyFill="0" applyBorder="0" applyAlignment="0" applyProtection="0"/>
    <xf numFmtId="0" fontId="49" fillId="0" borderId="0"/>
    <xf numFmtId="0" fontId="48" fillId="0" borderId="0"/>
    <xf numFmtId="167" fontId="48" fillId="0" borderId="0" applyFont="0" applyFill="0" applyBorder="0" applyAlignment="0" applyProtection="0"/>
    <xf numFmtId="0" fontId="48" fillId="0" borderId="0"/>
    <xf numFmtId="43" fontId="48" fillId="0" borderId="0" applyFont="0" applyFill="0" applyBorder="0" applyAlignment="0" applyProtection="0"/>
    <xf numFmtId="0" fontId="291" fillId="0" borderId="0"/>
    <xf numFmtId="168" fontId="291" fillId="0" borderId="0" applyFont="0" applyFill="0" applyBorder="0" applyAlignment="0" applyProtection="0"/>
    <xf numFmtId="9" fontId="291" fillId="0" borderId="0" applyFont="0" applyFill="0" applyBorder="0" applyAlignment="0" applyProtection="0"/>
    <xf numFmtId="0" fontId="47" fillId="0" borderId="0"/>
    <xf numFmtId="167" fontId="47" fillId="0" borderId="0" applyFont="0" applyFill="0" applyBorder="0" applyAlignment="0" applyProtection="0"/>
    <xf numFmtId="0" fontId="47" fillId="0" borderId="0"/>
    <xf numFmtId="43" fontId="47" fillId="0" borderId="0" applyFont="0" applyFill="0" applyBorder="0" applyAlignment="0" applyProtection="0"/>
    <xf numFmtId="0" fontId="46" fillId="0" borderId="0"/>
    <xf numFmtId="167" fontId="46" fillId="0" borderId="0" applyFont="0" applyFill="0" applyBorder="0" applyAlignment="0" applyProtection="0"/>
    <xf numFmtId="0" fontId="46" fillId="0" borderId="0"/>
    <xf numFmtId="0" fontId="45" fillId="0" borderId="0"/>
    <xf numFmtId="167" fontId="45" fillId="0" borderId="0" applyFont="0" applyFill="0" applyBorder="0" applyAlignment="0" applyProtection="0"/>
    <xf numFmtId="0" fontId="45" fillId="0" borderId="0"/>
    <xf numFmtId="0" fontId="294" fillId="0" borderId="0"/>
    <xf numFmtId="168" fontId="294" fillId="0" borderId="0" applyFont="0" applyFill="0" applyBorder="0" applyAlignment="0" applyProtection="0"/>
    <xf numFmtId="9" fontId="294" fillId="0" borderId="0" applyFont="0" applyFill="0" applyBorder="0" applyAlignment="0" applyProtection="0"/>
    <xf numFmtId="0" fontId="44" fillId="0" borderId="0"/>
    <xf numFmtId="168" fontId="44" fillId="0" borderId="0" applyFont="0" applyFill="0" applyBorder="0" applyAlignment="0" applyProtection="0"/>
    <xf numFmtId="0" fontId="209" fillId="0" borderId="0"/>
    <xf numFmtId="0" fontId="296" fillId="0" borderId="0"/>
    <xf numFmtId="168" fontId="296" fillId="0" borderId="0" applyFont="0" applyFill="0" applyBorder="0" applyAlignment="0" applyProtection="0"/>
    <xf numFmtId="9" fontId="296" fillId="0" borderId="0" applyFont="0" applyFill="0" applyBorder="0" applyAlignment="0" applyProtection="0"/>
    <xf numFmtId="0" fontId="43" fillId="0" borderId="0"/>
    <xf numFmtId="168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0" fontId="43" fillId="0" borderId="0"/>
    <xf numFmtId="0" fontId="43" fillId="0" borderId="0"/>
    <xf numFmtId="0" fontId="42" fillId="0" borderId="0"/>
    <xf numFmtId="167" fontId="42" fillId="0" borderId="0" applyFont="0" applyFill="0" applyBorder="0" applyAlignment="0" applyProtection="0"/>
    <xf numFmtId="0" fontId="42" fillId="0" borderId="0"/>
    <xf numFmtId="0" fontId="42" fillId="0" borderId="0"/>
    <xf numFmtId="0" fontId="41" fillId="0" borderId="0"/>
    <xf numFmtId="168" fontId="41" fillId="0" borderId="0" applyFont="0" applyFill="0" applyBorder="0" applyAlignment="0" applyProtection="0"/>
    <xf numFmtId="0" fontId="40" fillId="0" borderId="0"/>
    <xf numFmtId="168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40" fillId="0" borderId="0"/>
    <xf numFmtId="0" fontId="40" fillId="0" borderId="0"/>
    <xf numFmtId="0" fontId="39" fillId="0" borderId="0"/>
    <xf numFmtId="167" fontId="39" fillId="0" borderId="0" applyFont="0" applyFill="0" applyBorder="0" applyAlignment="0" applyProtection="0"/>
    <xf numFmtId="0" fontId="39" fillId="0" borderId="0"/>
    <xf numFmtId="0" fontId="39" fillId="0" borderId="0"/>
    <xf numFmtId="0" fontId="297" fillId="0" borderId="0"/>
    <xf numFmtId="168" fontId="297" fillId="0" borderId="0" applyFont="0" applyFill="0" applyBorder="0" applyAlignment="0" applyProtection="0"/>
    <xf numFmtId="9" fontId="297" fillId="0" borderId="0" applyFont="0" applyFill="0" applyBorder="0" applyAlignment="0" applyProtection="0"/>
    <xf numFmtId="0" fontId="38" fillId="0" borderId="0"/>
    <xf numFmtId="168" fontId="38" fillId="0" borderId="0" applyFont="0" applyFill="0" applyBorder="0" applyAlignment="0" applyProtection="0"/>
    <xf numFmtId="0" fontId="37" fillId="0" borderId="0"/>
    <xf numFmtId="167" fontId="37" fillId="0" borderId="0" applyFont="0" applyFill="0" applyBorder="0" applyAlignment="0" applyProtection="0"/>
    <xf numFmtId="0" fontId="37" fillId="0" borderId="0"/>
    <xf numFmtId="0" fontId="37" fillId="0" borderId="0"/>
    <xf numFmtId="0" fontId="209" fillId="0" borderId="0"/>
    <xf numFmtId="0" fontId="36" fillId="0" borderId="0"/>
    <xf numFmtId="43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0" fontId="35" fillId="0" borderId="0"/>
    <xf numFmtId="168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0" fontId="35" fillId="0" borderId="0"/>
    <xf numFmtId="0" fontId="35" fillId="0" borderId="0"/>
    <xf numFmtId="43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34" fillId="0" borderId="0"/>
    <xf numFmtId="168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33" fillId="0" borderId="0"/>
    <xf numFmtId="167" fontId="33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168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168" fontId="209" fillId="0" borderId="0" applyFont="0" applyFill="0" applyBorder="0" applyAlignment="0" applyProtection="0"/>
    <xf numFmtId="0" fontId="31" fillId="0" borderId="0"/>
    <xf numFmtId="168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0" fontId="31" fillId="0" borderId="0"/>
    <xf numFmtId="0" fontId="31" fillId="0" borderId="0"/>
    <xf numFmtId="9" fontId="31" fillId="0" borderId="0" applyFont="0" applyFill="0" applyBorder="0" applyAlignment="0" applyProtection="0"/>
    <xf numFmtId="0" fontId="30" fillId="0" borderId="0"/>
    <xf numFmtId="9" fontId="30" fillId="0" borderId="0" applyFont="0" applyFill="0" applyBorder="0" applyAlignment="0" applyProtection="0"/>
    <xf numFmtId="0" fontId="29" fillId="0" borderId="0"/>
    <xf numFmtId="168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0" fontId="29" fillId="0" borderId="0"/>
    <xf numFmtId="0" fontId="29" fillId="0" borderId="0"/>
    <xf numFmtId="0" fontId="28" fillId="0" borderId="0"/>
    <xf numFmtId="168" fontId="28" fillId="0" borderId="0" applyFont="0" applyFill="0" applyBorder="0" applyAlignment="0" applyProtection="0"/>
    <xf numFmtId="0" fontId="27" fillId="0" borderId="0"/>
    <xf numFmtId="9" fontId="27" fillId="0" borderId="0" applyFont="0" applyFill="0" applyBorder="0" applyAlignment="0" applyProtection="0"/>
    <xf numFmtId="0" fontId="26" fillId="0" borderId="0"/>
    <xf numFmtId="167" fontId="26" fillId="0" borderId="0" applyFont="0" applyFill="0" applyBorder="0" applyAlignment="0" applyProtection="0"/>
    <xf numFmtId="0" fontId="26" fillId="0" borderId="0"/>
    <xf numFmtId="0" fontId="26" fillId="0" borderId="0"/>
    <xf numFmtId="0" fontId="25" fillId="0" borderId="0"/>
    <xf numFmtId="168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0" fontId="24" fillId="0" borderId="0"/>
    <xf numFmtId="167" fontId="24" fillId="0" borderId="0" applyFont="0" applyFill="0" applyBorder="0" applyAlignment="0" applyProtection="0"/>
    <xf numFmtId="0" fontId="23" fillId="0" borderId="0"/>
    <xf numFmtId="168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23" fillId="0" borderId="0"/>
    <xf numFmtId="0" fontId="23" fillId="0" borderId="0"/>
    <xf numFmtId="0" fontId="21" fillId="0" borderId="0"/>
    <xf numFmtId="9" fontId="21" fillId="0" borderId="0" applyFont="0" applyFill="0" applyBorder="0" applyAlignment="0" applyProtection="0"/>
    <xf numFmtId="0" fontId="20" fillId="0" borderId="0"/>
    <xf numFmtId="167" fontId="20" fillId="0" borderId="0" applyFont="0" applyFill="0" applyBorder="0" applyAlignment="0" applyProtection="0"/>
    <xf numFmtId="0" fontId="20" fillId="0" borderId="0"/>
    <xf numFmtId="0" fontId="20" fillId="0" borderId="0"/>
    <xf numFmtId="0" fontId="297" fillId="0" borderId="0"/>
    <xf numFmtId="168" fontId="297" fillId="0" borderId="0" applyFont="0" applyFill="0" applyBorder="0" applyAlignment="0" applyProtection="0"/>
    <xf numFmtId="0" fontId="20" fillId="0" borderId="0"/>
    <xf numFmtId="9" fontId="297" fillId="0" borderId="0" applyFont="0" applyFill="0" applyBorder="0" applyAlignment="0" applyProtection="0"/>
    <xf numFmtId="168" fontId="20" fillId="0" borderId="0" applyFont="0" applyFill="0" applyBorder="0" applyAlignment="0" applyProtection="0"/>
    <xf numFmtId="0" fontId="19" fillId="0" borderId="0"/>
    <xf numFmtId="167" fontId="19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7" fontId="17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16" fillId="0" borderId="0"/>
    <xf numFmtId="9" fontId="209" fillId="0" borderId="0" applyFont="0" applyFill="0" applyBorder="0" applyAlignment="0" applyProtection="0"/>
    <xf numFmtId="43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9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2" fillId="0" borderId="0"/>
    <xf numFmtId="167" fontId="12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168" fontId="11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302" fillId="0" borderId="0"/>
    <xf numFmtId="168" fontId="302" fillId="0" borderId="0" applyFont="0" applyFill="0" applyBorder="0" applyAlignment="0" applyProtection="0"/>
    <xf numFmtId="9" fontId="302" fillId="0" borderId="0" applyFont="0" applyFill="0" applyBorder="0" applyAlignment="0" applyProtection="0"/>
    <xf numFmtId="0" fontId="9" fillId="0" borderId="0"/>
    <xf numFmtId="168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3" fontId="209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168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03">
    <xf numFmtId="0" fontId="0" fillId="0" borderId="0" xfId="0"/>
    <xf numFmtId="0" fontId="215" fillId="0" borderId="0" xfId="0" applyFont="1" applyFill="1" applyAlignment="1">
      <alignment horizontal="centerContinuous" vertical="center"/>
    </xf>
    <xf numFmtId="0" fontId="215" fillId="0" borderId="0" xfId="0" applyFont="1" applyFill="1" applyBorder="1" applyAlignment="1">
      <alignment horizontal="right" vertical="center" wrapText="1"/>
    </xf>
    <xf numFmtId="167" fontId="215" fillId="0" borderId="0" xfId="0" applyNumberFormat="1" applyFont="1" applyFill="1" applyBorder="1" applyAlignment="1">
      <alignment vertical="center"/>
    </xf>
    <xf numFmtId="173" fontId="215" fillId="0" borderId="0" xfId="0" applyNumberFormat="1" applyFont="1" applyFill="1" applyBorder="1" applyAlignment="1">
      <alignment vertical="center"/>
    </xf>
    <xf numFmtId="4" fontId="215" fillId="0" borderId="0" xfId="7" applyNumberFormat="1" applyFont="1" applyFill="1" applyBorder="1" applyAlignment="1">
      <alignment vertical="center"/>
    </xf>
    <xf numFmtId="173" fontId="215" fillId="0" borderId="0" xfId="0" applyNumberFormat="1" applyFont="1" applyFill="1" applyBorder="1" applyAlignment="1">
      <alignment horizontal="center" vertical="center"/>
    </xf>
    <xf numFmtId="49" fontId="215" fillId="0" borderId="0" xfId="0" applyNumberFormat="1" applyFont="1" applyFill="1" applyAlignment="1">
      <alignment horizontal="centerContinuous" vertical="center"/>
    </xf>
    <xf numFmtId="175" fontId="215" fillId="0" borderId="0" xfId="0" applyNumberFormat="1" applyFont="1" applyFill="1" applyAlignment="1">
      <alignment vertical="center"/>
    </xf>
    <xf numFmtId="0" fontId="215" fillId="0" borderId="0" xfId="0" applyFont="1" applyFill="1" applyAlignment="1">
      <alignment horizontal="left" vertical="center"/>
    </xf>
    <xf numFmtId="0" fontId="215" fillId="0" borderId="0" xfId="0" applyFont="1" applyFill="1" applyAlignment="1">
      <alignment horizontal="left" vertical="center" wrapText="1"/>
    </xf>
    <xf numFmtId="175" fontId="223" fillId="0" borderId="0" xfId="0" applyNumberFormat="1" applyFont="1" applyFill="1" applyBorder="1" applyAlignment="1">
      <alignment vertical="center"/>
    </xf>
    <xf numFmtId="49" fontId="215" fillId="0" borderId="0" xfId="0" applyNumberFormat="1" applyFont="1" applyFill="1" applyBorder="1" applyAlignment="1">
      <alignment vertical="center"/>
    </xf>
    <xf numFmtId="169" fontId="215" fillId="0" borderId="0" xfId="1" applyNumberFormat="1" applyFont="1" applyFill="1" applyAlignment="1">
      <alignment vertical="center"/>
    </xf>
    <xf numFmtId="10" fontId="215" fillId="0" borderId="0" xfId="2" applyNumberFormat="1" applyFont="1" applyFill="1" applyAlignment="1">
      <alignment vertical="center"/>
    </xf>
    <xf numFmtId="172" fontId="215" fillId="0" borderId="0" xfId="0" applyNumberFormat="1" applyFont="1" applyFill="1" applyAlignment="1">
      <alignment vertical="center"/>
    </xf>
    <xf numFmtId="0" fontId="215" fillId="0" borderId="0" xfId="0" applyFont="1" applyFill="1" applyAlignment="1">
      <alignment vertical="center"/>
    </xf>
    <xf numFmtId="168" fontId="215" fillId="0" borderId="0" xfId="1" applyFont="1" applyFill="1" applyBorder="1" applyAlignment="1">
      <alignment horizontal="right" vertical="center" wrapText="1"/>
    </xf>
    <xf numFmtId="179" fontId="215" fillId="0" borderId="0" xfId="0" applyNumberFormat="1" applyFont="1" applyFill="1" applyBorder="1" applyAlignment="1">
      <alignment vertical="center"/>
    </xf>
    <xf numFmtId="0" fontId="215" fillId="0" borderId="0" xfId="0" applyFont="1" applyFill="1" applyBorder="1" applyAlignment="1">
      <alignment vertical="center"/>
    </xf>
    <xf numFmtId="168" fontId="215" fillId="0" borderId="0" xfId="1" applyFont="1" applyFill="1" applyAlignment="1">
      <alignment vertical="center"/>
    </xf>
    <xf numFmtId="168" fontId="215" fillId="0" borderId="0" xfId="1" applyFont="1" applyFill="1" applyBorder="1" applyAlignment="1">
      <alignment vertical="center"/>
    </xf>
    <xf numFmtId="168" fontId="215" fillId="0" borderId="0" xfId="0" applyNumberFormat="1" applyFont="1" applyFill="1" applyAlignment="1">
      <alignment vertical="center"/>
    </xf>
    <xf numFmtId="0" fontId="223" fillId="0" borderId="0" xfId="0" applyFont="1" applyFill="1" applyBorder="1" applyAlignment="1">
      <alignment vertical="center"/>
    </xf>
    <xf numFmtId="4" fontId="215" fillId="0" borderId="0" xfId="0" applyNumberFormat="1" applyFont="1" applyFill="1" applyAlignment="1">
      <alignment vertical="center"/>
    </xf>
    <xf numFmtId="49" fontId="223" fillId="0" borderId="0" xfId="0" applyNumberFormat="1" applyFont="1" applyFill="1" applyAlignment="1">
      <alignment vertical="center"/>
    </xf>
    <xf numFmtId="0" fontId="223" fillId="0" borderId="0" xfId="0" applyFont="1" applyFill="1" applyAlignment="1">
      <alignment vertical="center"/>
    </xf>
    <xf numFmtId="4" fontId="215" fillId="0" borderId="0" xfId="0" applyNumberFormat="1" applyFont="1" applyFill="1" applyBorder="1" applyAlignment="1">
      <alignment vertical="center"/>
    </xf>
    <xf numFmtId="49" fontId="215" fillId="0" borderId="0" xfId="0" applyNumberFormat="1" applyFont="1" applyFill="1" applyAlignment="1">
      <alignment vertical="center"/>
    </xf>
    <xf numFmtId="0" fontId="215" fillId="0" borderId="0" xfId="0" applyFont="1" applyFill="1" applyAlignment="1">
      <alignment horizontal="center" vertical="center"/>
    </xf>
    <xf numFmtId="169" fontId="215" fillId="0" borderId="0" xfId="1" applyNumberFormat="1" applyFont="1" applyFill="1" applyBorder="1" applyAlignment="1">
      <alignment vertical="center"/>
    </xf>
    <xf numFmtId="0" fontId="215" fillId="0" borderId="0" xfId="0" applyFont="1" applyFill="1" applyBorder="1" applyAlignment="1">
      <alignment vertical="center" wrapText="1"/>
    </xf>
    <xf numFmtId="0" fontId="223" fillId="0" borderId="0" xfId="0" applyFont="1" applyFill="1" applyAlignment="1">
      <alignment horizontal="center" vertical="center"/>
    </xf>
    <xf numFmtId="4" fontId="215" fillId="0" borderId="0" xfId="0" applyNumberFormat="1" applyFont="1" applyFill="1" applyBorder="1" applyAlignment="1">
      <alignment horizontal="center" vertical="center"/>
    </xf>
    <xf numFmtId="176" fontId="215" fillId="0" borderId="0" xfId="0" applyNumberFormat="1" applyFont="1" applyFill="1" applyAlignment="1">
      <alignment horizontal="left" vertical="center"/>
    </xf>
    <xf numFmtId="3" fontId="223" fillId="0" borderId="0" xfId="1" applyNumberFormat="1" applyFont="1" applyFill="1" applyBorder="1" applyAlignment="1">
      <alignment horizontal="left" vertical="center" wrapText="1"/>
    </xf>
    <xf numFmtId="0" fontId="223" fillId="0" borderId="1" xfId="0" applyFont="1" applyFill="1" applyBorder="1" applyAlignment="1">
      <alignment horizontal="centerContinuous" vertical="center"/>
    </xf>
    <xf numFmtId="49" fontId="215" fillId="0" borderId="0" xfId="0" applyNumberFormat="1" applyFont="1" applyFill="1" applyBorder="1" applyAlignment="1">
      <alignment horizontal="center" vertical="center" wrapText="1"/>
    </xf>
    <xf numFmtId="0" fontId="215" fillId="0" borderId="0" xfId="0" applyFont="1" applyFill="1" applyBorder="1" applyAlignment="1">
      <alignment horizontal="left" vertical="center" wrapText="1"/>
    </xf>
    <xf numFmtId="0" fontId="215" fillId="0" borderId="0" xfId="0" applyFont="1" applyFill="1" applyBorder="1" applyAlignment="1">
      <alignment horizontal="center" vertical="center" wrapText="1"/>
    </xf>
    <xf numFmtId="177" fontId="215" fillId="0" borderId="0" xfId="0" applyNumberFormat="1" applyFont="1" applyFill="1" applyBorder="1" applyAlignment="1">
      <alignment horizontal="center" vertical="center"/>
    </xf>
    <xf numFmtId="0" fontId="215" fillId="0" borderId="0" xfId="0" applyFont="1" applyFill="1" applyAlignment="1">
      <alignment horizontal="center" vertical="center" wrapText="1"/>
    </xf>
    <xf numFmtId="49" fontId="215" fillId="0" borderId="0" xfId="0" applyNumberFormat="1" applyFont="1" applyFill="1" applyAlignment="1">
      <alignment horizontal="center" vertical="center" wrapText="1"/>
    </xf>
    <xf numFmtId="0" fontId="215" fillId="0" borderId="0" xfId="0" applyFont="1" applyFill="1" applyBorder="1" applyAlignment="1">
      <alignment horizontal="center" vertical="center"/>
    </xf>
    <xf numFmtId="0" fontId="215" fillId="0" borderId="0" xfId="0" applyFont="1" applyFill="1" applyAlignment="1">
      <alignment vertical="center" wrapText="1"/>
    </xf>
    <xf numFmtId="177" fontId="223" fillId="0" borderId="1" xfId="0" applyNumberFormat="1" applyFont="1" applyFill="1" applyBorder="1" applyAlignment="1">
      <alignment horizontal="centerContinuous" vertical="center"/>
    </xf>
    <xf numFmtId="172" fontId="215" fillId="0" borderId="0" xfId="0" applyNumberFormat="1" applyFont="1" applyFill="1" applyBorder="1" applyAlignment="1">
      <alignment vertical="center"/>
    </xf>
    <xf numFmtId="0" fontId="215" fillId="0" borderId="0" xfId="0" applyFont="1"/>
    <xf numFmtId="195" fontId="215" fillId="0" borderId="0" xfId="7" applyNumberFormat="1" applyFont="1" applyFill="1" applyAlignment="1">
      <alignment vertical="center" wrapText="1"/>
    </xf>
    <xf numFmtId="49" fontId="215" fillId="0" borderId="0" xfId="0" applyNumberFormat="1" applyFont="1" applyFill="1" applyAlignment="1">
      <alignment vertical="center" wrapText="1"/>
    </xf>
    <xf numFmtId="172" fontId="215" fillId="0" borderId="0" xfId="0" applyNumberFormat="1" applyFont="1" applyFill="1" applyBorder="1" applyAlignment="1">
      <alignment horizontal="center" vertical="center" wrapText="1"/>
    </xf>
    <xf numFmtId="176" fontId="215" fillId="0" borderId="0" xfId="0" applyNumberFormat="1" applyFont="1" applyFill="1" applyAlignment="1">
      <alignment horizontal="center" vertical="center" wrapText="1"/>
    </xf>
    <xf numFmtId="168" fontId="215" fillId="0" borderId="0" xfId="1" applyFont="1" applyFill="1" applyAlignment="1">
      <alignment horizontal="center" vertical="center" wrapText="1"/>
    </xf>
    <xf numFmtId="172" fontId="215" fillId="0" borderId="0" xfId="0" applyNumberFormat="1" applyFont="1" applyFill="1" applyBorder="1" applyAlignment="1">
      <alignment horizontal="center" vertical="center"/>
    </xf>
    <xf numFmtId="169" fontId="215" fillId="0" borderId="0" xfId="1" applyNumberFormat="1" applyFont="1" applyFill="1" applyAlignment="1">
      <alignment horizontal="center" vertical="center" wrapText="1"/>
    </xf>
    <xf numFmtId="49" fontId="215" fillId="0" borderId="0" xfId="0" applyNumberFormat="1" applyFont="1" applyFill="1" applyAlignment="1">
      <alignment horizontal="center" vertical="center"/>
    </xf>
    <xf numFmtId="167" fontId="215" fillId="0" borderId="0" xfId="0" applyNumberFormat="1" applyFont="1" applyFill="1" applyBorder="1" applyAlignment="1">
      <alignment horizontal="center" vertical="center"/>
    </xf>
    <xf numFmtId="0" fontId="223" fillId="0" borderId="0" xfId="0" applyFont="1" applyFill="1" applyBorder="1" applyAlignment="1">
      <alignment horizontal="center" vertical="center" wrapText="1"/>
    </xf>
    <xf numFmtId="0" fontId="248" fillId="0" borderId="0" xfId="6" applyFont="1" applyFill="1" applyBorder="1" applyAlignment="1">
      <alignment vertical="center" wrapText="1"/>
    </xf>
    <xf numFmtId="4" fontId="223" fillId="0" borderId="0" xfId="0" applyNumberFormat="1" applyFont="1" applyFill="1" applyAlignment="1">
      <alignment vertical="center"/>
    </xf>
    <xf numFmtId="4" fontId="215" fillId="0" borderId="0" xfId="0" applyNumberFormat="1" applyFont="1" applyFill="1" applyAlignment="1">
      <alignment vertical="center" wrapText="1"/>
    </xf>
    <xf numFmtId="0" fontId="215" fillId="0" borderId="0" xfId="0" applyFont="1" applyProtection="1">
      <protection hidden="1"/>
    </xf>
    <xf numFmtId="0" fontId="215" fillId="0" borderId="33" xfId="0" applyFont="1" applyBorder="1"/>
    <xf numFmtId="172" fontId="215" fillId="0" borderId="0" xfId="28" applyNumberFormat="1" applyFont="1" applyFill="1" applyBorder="1" applyAlignment="1">
      <alignment horizontal="center" vertical="center" wrapText="1"/>
    </xf>
    <xf numFmtId="199" fontId="215" fillId="0" borderId="0" xfId="1" applyNumberFormat="1" applyFont="1" applyFill="1" applyAlignment="1">
      <alignment vertical="center"/>
    </xf>
    <xf numFmtId="195" fontId="215" fillId="0" borderId="0" xfId="0" applyNumberFormat="1" applyFont="1" applyFill="1" applyAlignment="1">
      <alignment horizontal="center" vertical="center"/>
    </xf>
    <xf numFmtId="198" fontId="215" fillId="0" borderId="0" xfId="0" applyNumberFormat="1" applyFont="1" applyFill="1" applyAlignment="1">
      <alignment vertical="center"/>
    </xf>
    <xf numFmtId="168" fontId="215" fillId="0" borderId="0" xfId="1" applyFont="1" applyFill="1" applyAlignment="1">
      <alignment horizontal="centerContinuous" vertical="center"/>
    </xf>
    <xf numFmtId="192" fontId="215" fillId="0" borderId="0" xfId="1" applyNumberFormat="1" applyFont="1" applyFill="1" applyAlignment="1">
      <alignment vertical="center"/>
    </xf>
    <xf numFmtId="173" fontId="215" fillId="0" borderId="0" xfId="2" applyNumberFormat="1" applyFont="1" applyFill="1" applyAlignment="1">
      <alignment horizontal="left" vertical="center"/>
    </xf>
    <xf numFmtId="195" fontId="215" fillId="0" borderId="0" xfId="0" applyNumberFormat="1" applyFont="1" applyFill="1" applyAlignment="1">
      <alignment horizontal="left" vertical="center"/>
    </xf>
    <xf numFmtId="0" fontId="215" fillId="0" borderId="0" xfId="6" applyFont="1" applyFill="1" applyBorder="1" applyAlignment="1">
      <alignment vertical="center"/>
    </xf>
    <xf numFmtId="9" fontId="215" fillId="0" borderId="0" xfId="2" applyNumberFormat="1" applyFont="1" applyFill="1" applyAlignment="1">
      <alignment vertical="center"/>
    </xf>
    <xf numFmtId="3" fontId="215" fillId="0" borderId="0" xfId="6" applyNumberFormat="1" applyFont="1" applyFill="1" applyAlignment="1">
      <alignment horizontal="left" vertical="center"/>
    </xf>
    <xf numFmtId="9" fontId="215" fillId="0" borderId="0" xfId="2" applyFont="1" applyFill="1" applyAlignment="1">
      <alignment vertical="center"/>
    </xf>
    <xf numFmtId="176" fontId="215" fillId="0" borderId="0" xfId="0" applyNumberFormat="1" applyFont="1" applyFill="1" applyAlignment="1">
      <alignment vertical="center"/>
    </xf>
    <xf numFmtId="0" fontId="215" fillId="0" borderId="0" xfId="0" applyFont="1" applyFill="1" applyBorder="1" applyAlignment="1">
      <alignment horizontal="left" vertical="center"/>
    </xf>
    <xf numFmtId="3" fontId="215" fillId="0" borderId="0" xfId="0" applyNumberFormat="1" applyFont="1" applyFill="1" applyAlignment="1">
      <alignment horizontal="left" vertical="center"/>
    </xf>
    <xf numFmtId="2" fontId="215" fillId="0" borderId="0" xfId="0" applyNumberFormat="1" applyFont="1" applyFill="1" applyAlignment="1">
      <alignment vertical="center"/>
    </xf>
    <xf numFmtId="179" fontId="215" fillId="0" borderId="1" xfId="0" applyNumberFormat="1" applyFont="1" applyFill="1" applyBorder="1" applyAlignment="1">
      <alignment horizontal="center" vertical="center" wrapText="1"/>
    </xf>
    <xf numFmtId="168" fontId="215" fillId="0" borderId="0" xfId="1" applyFont="1" applyFill="1" applyAlignment="1">
      <alignment vertical="center" wrapText="1"/>
    </xf>
    <xf numFmtId="1" fontId="215" fillId="0" borderId="0" xfId="0" applyNumberFormat="1" applyFont="1" applyFill="1" applyAlignment="1">
      <alignment vertical="center"/>
    </xf>
    <xf numFmtId="179" fontId="215" fillId="0" borderId="0" xfId="0" applyNumberFormat="1" applyFont="1" applyFill="1" applyAlignment="1">
      <alignment vertical="center"/>
    </xf>
    <xf numFmtId="0" fontId="223" fillId="0" borderId="0" xfId="0" applyFont="1" applyFill="1" applyBorder="1" applyAlignment="1">
      <alignment horizontal="right" vertical="center"/>
    </xf>
    <xf numFmtId="168" fontId="223" fillId="0" borderId="0" xfId="1" applyFont="1" applyFill="1" applyBorder="1" applyAlignment="1">
      <alignment vertical="center"/>
    </xf>
    <xf numFmtId="168" fontId="215" fillId="0" borderId="0" xfId="0" applyNumberFormat="1" applyFont="1" applyFill="1" applyAlignment="1">
      <alignment horizontal="center" vertical="center"/>
    </xf>
    <xf numFmtId="168" fontId="215" fillId="0" borderId="0" xfId="0" applyNumberFormat="1" applyFont="1" applyFill="1" applyAlignment="1">
      <alignment horizontal="left" vertical="center"/>
    </xf>
    <xf numFmtId="2" fontId="215" fillId="0" borderId="0" xfId="0" applyNumberFormat="1" applyFont="1" applyFill="1" applyAlignment="1">
      <alignment horizontal="left" vertical="center" indent="3"/>
    </xf>
    <xf numFmtId="169" fontId="215" fillId="0" borderId="0" xfId="1" applyNumberFormat="1" applyFont="1" applyFill="1" applyAlignment="1">
      <alignment horizontal="center" vertical="center"/>
    </xf>
    <xf numFmtId="180" fontId="215" fillId="0" borderId="0" xfId="0" applyNumberFormat="1" applyFont="1" applyFill="1" applyAlignment="1">
      <alignment vertical="center"/>
    </xf>
    <xf numFmtId="176" fontId="215" fillId="0" borderId="0" xfId="0" applyNumberFormat="1" applyFont="1" applyFill="1" applyBorder="1" applyAlignment="1">
      <alignment vertical="center"/>
    </xf>
    <xf numFmtId="168" fontId="215" fillId="0" borderId="0" xfId="0" applyNumberFormat="1" applyFont="1" applyFill="1" applyBorder="1" applyAlignment="1">
      <alignment vertical="center"/>
    </xf>
    <xf numFmtId="167" fontId="215" fillId="0" borderId="0" xfId="0" applyNumberFormat="1" applyFont="1" applyFill="1" applyAlignment="1">
      <alignment horizontal="center" vertical="center" wrapText="1"/>
    </xf>
    <xf numFmtId="172" fontId="223" fillId="0" borderId="0" xfId="0" applyNumberFormat="1" applyFont="1" applyFill="1" applyBorder="1" applyAlignment="1">
      <alignment horizontal="center" vertical="center" wrapText="1"/>
    </xf>
    <xf numFmtId="167" fontId="215" fillId="0" borderId="0" xfId="0" applyNumberFormat="1" applyFont="1" applyFill="1" applyBorder="1" applyAlignment="1">
      <alignment horizontal="center" vertical="center" wrapText="1"/>
    </xf>
    <xf numFmtId="175" fontId="223" fillId="0" borderId="0" xfId="0" applyNumberFormat="1" applyFont="1" applyFill="1" applyBorder="1" applyAlignment="1">
      <alignment horizontal="center" vertical="center" wrapText="1"/>
    </xf>
    <xf numFmtId="175" fontId="223" fillId="0" borderId="0" xfId="0" applyNumberFormat="1" applyFont="1" applyFill="1" applyBorder="1" applyAlignment="1">
      <alignment horizontal="left" vertical="center"/>
    </xf>
    <xf numFmtId="178" fontId="223" fillId="0" borderId="0" xfId="0" applyNumberFormat="1" applyFont="1" applyFill="1" applyBorder="1" applyAlignment="1">
      <alignment horizontal="left" vertical="center"/>
    </xf>
    <xf numFmtId="178" fontId="223" fillId="0" borderId="0" xfId="0" applyNumberFormat="1" applyFont="1" applyFill="1" applyBorder="1" applyAlignment="1">
      <alignment vertical="center"/>
    </xf>
    <xf numFmtId="166" fontId="223" fillId="0" borderId="0" xfId="0" applyNumberFormat="1" applyFont="1" applyFill="1" applyBorder="1" applyAlignment="1">
      <alignment vertical="center"/>
    </xf>
    <xf numFmtId="166" fontId="223" fillId="0" borderId="0" xfId="0" applyNumberFormat="1" applyFont="1" applyFill="1" applyBorder="1" applyAlignment="1">
      <alignment horizontal="left" vertical="center"/>
    </xf>
    <xf numFmtId="173" fontId="215" fillId="0" borderId="0" xfId="0" applyNumberFormat="1" applyFont="1" applyFill="1" applyBorder="1" applyAlignment="1">
      <alignment vertical="center" wrapText="1"/>
    </xf>
    <xf numFmtId="4" fontId="215" fillId="0" borderId="0" xfId="0" applyNumberFormat="1" applyFont="1" applyFill="1" applyBorder="1" applyAlignment="1">
      <alignment vertical="center" wrapText="1"/>
    </xf>
    <xf numFmtId="4" fontId="215" fillId="0" borderId="0" xfId="7" applyNumberFormat="1" applyFont="1" applyFill="1" applyBorder="1" applyAlignment="1">
      <alignment vertical="center" wrapText="1"/>
    </xf>
    <xf numFmtId="173" fontId="223" fillId="0" borderId="0" xfId="0" applyNumberFormat="1" applyFont="1" applyFill="1" applyBorder="1" applyAlignment="1">
      <alignment vertical="center"/>
    </xf>
    <xf numFmtId="4" fontId="223" fillId="0" borderId="0" xfId="0" applyNumberFormat="1" applyFont="1" applyFill="1" applyBorder="1" applyAlignment="1">
      <alignment vertical="center"/>
    </xf>
    <xf numFmtId="4" fontId="223" fillId="0" borderId="0" xfId="7" applyNumberFormat="1" applyFont="1" applyFill="1" applyBorder="1" applyAlignment="1">
      <alignment vertical="center"/>
    </xf>
    <xf numFmtId="0" fontId="223" fillId="0" borderId="0" xfId="0" applyFont="1" applyFill="1" applyBorder="1" applyAlignment="1">
      <alignment horizontal="center" vertical="center"/>
    </xf>
    <xf numFmtId="0" fontId="223" fillId="0" borderId="0" xfId="0" applyFont="1" applyFill="1" applyAlignment="1">
      <alignment horizontal="left" vertical="center"/>
    </xf>
    <xf numFmtId="0" fontId="223" fillId="0" borderId="1" xfId="35074" applyFont="1" applyFill="1" applyBorder="1" applyAlignment="1">
      <alignment vertical="center"/>
    </xf>
    <xf numFmtId="0" fontId="215" fillId="0" borderId="1" xfId="35074" applyFont="1" applyFill="1" applyBorder="1" applyAlignment="1">
      <alignment vertical="center"/>
    </xf>
    <xf numFmtId="0" fontId="215" fillId="0" borderId="0" xfId="35068" applyFont="1" applyFill="1" applyBorder="1" applyAlignment="1">
      <alignment horizontal="center"/>
    </xf>
    <xf numFmtId="0" fontId="215" fillId="0" borderId="0" xfId="35068" applyFont="1" applyFill="1" applyBorder="1" applyAlignment="1">
      <alignment horizontal="right" wrapText="1"/>
    </xf>
    <xf numFmtId="0" fontId="215" fillId="0" borderId="0" xfId="35076" applyFont="1" applyFill="1"/>
    <xf numFmtId="168" fontId="215" fillId="0" borderId="0" xfId="35077" applyFont="1" applyFill="1"/>
    <xf numFmtId="0" fontId="215" fillId="0" borderId="0" xfId="35076" applyFont="1" applyFill="1" applyAlignment="1">
      <alignment horizontal="center"/>
    </xf>
    <xf numFmtId="0" fontId="215" fillId="0" borderId="0" xfId="35079" applyFont="1" applyFill="1" applyBorder="1" applyAlignment="1">
      <alignment vertical="center" wrapText="1"/>
    </xf>
    <xf numFmtId="0" fontId="215" fillId="0" borderId="0" xfId="35079" applyFont="1" applyFill="1" applyBorder="1" applyAlignment="1">
      <alignment horizontal="right" vertical="center" wrapText="1"/>
    </xf>
    <xf numFmtId="0" fontId="215" fillId="0" borderId="0" xfId="35080" applyFont="1" applyFill="1" applyBorder="1" applyAlignment="1">
      <alignment horizontal="center" vertical="center" wrapText="1"/>
    </xf>
    <xf numFmtId="167" fontId="215" fillId="0" borderId="0" xfId="35080" applyNumberFormat="1" applyFont="1" applyFill="1" applyAlignment="1">
      <alignment vertical="center"/>
    </xf>
    <xf numFmtId="179" fontId="215" fillId="0" borderId="0" xfId="35080" applyNumberFormat="1" applyFont="1" applyFill="1" applyBorder="1" applyAlignment="1">
      <alignment vertical="center"/>
    </xf>
    <xf numFmtId="196" fontId="215" fillId="0" borderId="0" xfId="35080" applyNumberFormat="1" applyFont="1" applyFill="1" applyAlignment="1">
      <alignment vertical="center"/>
    </xf>
    <xf numFmtId="167" fontId="215" fillId="0" borderId="0" xfId="35080" applyNumberFormat="1" applyFont="1" applyFill="1" applyAlignment="1">
      <alignment horizontal="center" vertical="center" wrapText="1"/>
    </xf>
    <xf numFmtId="179" fontId="215" fillId="0" borderId="0" xfId="35080" applyNumberFormat="1" applyFont="1" applyFill="1" applyBorder="1" applyAlignment="1">
      <alignment horizontal="center" vertical="center" wrapText="1"/>
    </xf>
    <xf numFmtId="196" fontId="215" fillId="0" borderId="0" xfId="35080" applyNumberFormat="1" applyFont="1" applyFill="1" applyAlignment="1">
      <alignment horizontal="center" vertical="center" wrapText="1"/>
    </xf>
    <xf numFmtId="196" fontId="215" fillId="0" borderId="0" xfId="35080" applyNumberFormat="1" applyFont="1" applyFill="1" applyBorder="1" applyAlignment="1">
      <alignment horizontal="center" vertical="center" wrapText="1"/>
    </xf>
    <xf numFmtId="167" fontId="215" fillId="0" borderId="0" xfId="35080" applyNumberFormat="1" applyFont="1" applyFill="1" applyBorder="1" applyAlignment="1">
      <alignment horizontal="center" vertical="center" wrapText="1"/>
    </xf>
    <xf numFmtId="175" fontId="223" fillId="0" borderId="31" xfId="0" applyNumberFormat="1" applyFont="1" applyFill="1" applyBorder="1" applyAlignment="1">
      <alignment horizontal="center" vertical="center" wrapText="1"/>
    </xf>
    <xf numFmtId="199" fontId="215" fillId="0" borderId="0" xfId="1" applyNumberFormat="1" applyFont="1" applyFill="1" applyAlignment="1">
      <alignment horizontal="center" vertical="center" wrapText="1"/>
    </xf>
    <xf numFmtId="0" fontId="105" fillId="0" borderId="0" xfId="35092" applyFill="1" applyAlignment="1">
      <alignment vertical="center"/>
    </xf>
    <xf numFmtId="167" fontId="216" fillId="0" borderId="0" xfId="35092" applyNumberFormat="1" applyFont="1" applyFill="1" applyAlignment="1">
      <alignment vertical="center"/>
    </xf>
    <xf numFmtId="0" fontId="216" fillId="0" borderId="0" xfId="35092" applyFont="1" applyFill="1" applyAlignment="1">
      <alignment vertical="center"/>
    </xf>
    <xf numFmtId="179" fontId="216" fillId="0" borderId="0" xfId="35092" applyNumberFormat="1" applyFont="1" applyFill="1" applyBorder="1" applyAlignment="1">
      <alignment vertical="center"/>
    </xf>
    <xf numFmtId="196" fontId="216" fillId="0" borderId="0" xfId="35092" applyNumberFormat="1" applyFont="1" applyFill="1" applyAlignment="1">
      <alignment vertical="center"/>
    </xf>
    <xf numFmtId="172" fontId="105" fillId="0" borderId="0" xfId="35092" applyNumberFormat="1" applyFill="1" applyAlignment="1">
      <alignment vertical="center"/>
    </xf>
    <xf numFmtId="0" fontId="105" fillId="0" borderId="0" xfId="35093"/>
    <xf numFmtId="175" fontId="105" fillId="0" borderId="0" xfId="35093" applyNumberFormat="1" applyAlignment="1">
      <alignment vertical="center"/>
    </xf>
    <xf numFmtId="0" fontId="254" fillId="0" borderId="0" xfId="35093" applyFont="1" applyAlignment="1">
      <alignment vertical="center"/>
    </xf>
    <xf numFmtId="0" fontId="217" fillId="0" borderId="0" xfId="35092" applyFont="1" applyFill="1" applyAlignment="1">
      <alignment vertical="center"/>
    </xf>
    <xf numFmtId="0" fontId="211" fillId="27" borderId="16" xfId="35099" applyFont="1" applyFill="1" applyBorder="1" applyAlignment="1">
      <alignment horizontal="center"/>
    </xf>
    <xf numFmtId="0" fontId="211" fillId="0" borderId="32" xfId="35099" applyFont="1" applyFill="1" applyBorder="1" applyAlignment="1">
      <alignment wrapText="1"/>
    </xf>
    <xf numFmtId="0" fontId="211" fillId="0" borderId="32" xfId="35099" applyFont="1" applyFill="1" applyBorder="1" applyAlignment="1">
      <alignment horizontal="right" wrapText="1"/>
    </xf>
    <xf numFmtId="1" fontId="215" fillId="0" borderId="0" xfId="0" applyNumberFormat="1" applyFont="1" applyFill="1" applyAlignment="1">
      <alignment horizontal="center" vertical="center"/>
    </xf>
    <xf numFmtId="1" fontId="218" fillId="26" borderId="1" xfId="0" applyNumberFormat="1" applyFont="1" applyFill="1" applyBorder="1" applyAlignment="1">
      <alignment horizontal="center" vertical="center" wrapText="1"/>
    </xf>
    <xf numFmtId="200" fontId="218" fillId="26" borderId="1" xfId="0" applyNumberFormat="1" applyFont="1" applyFill="1" applyBorder="1" applyAlignment="1">
      <alignment horizontal="center" vertical="center" wrapText="1"/>
    </xf>
    <xf numFmtId="199" fontId="218" fillId="26" borderId="1" xfId="0" applyNumberFormat="1" applyFont="1" applyFill="1" applyBorder="1" applyAlignment="1">
      <alignment horizontal="center" vertical="center" wrapText="1"/>
    </xf>
    <xf numFmtId="200" fontId="215" fillId="0" borderId="0" xfId="0" applyNumberFormat="1" applyFont="1" applyFill="1" applyAlignment="1">
      <alignment vertical="center"/>
    </xf>
    <xf numFmtId="179" fontId="223" fillId="0" borderId="0" xfId="0" applyNumberFormat="1" applyFont="1" applyFill="1" applyAlignment="1">
      <alignment vertical="center"/>
    </xf>
    <xf numFmtId="195" fontId="215" fillId="0" borderId="0" xfId="0" applyNumberFormat="1" applyFont="1" applyFill="1" applyAlignment="1">
      <alignment vertical="center"/>
    </xf>
    <xf numFmtId="1" fontId="215" fillId="0" borderId="0" xfId="0" applyNumberFormat="1" applyFont="1" applyFill="1" applyAlignment="1">
      <alignment vertical="center" wrapText="1"/>
    </xf>
    <xf numFmtId="9" fontId="215" fillId="0" borderId="0" xfId="2" applyFont="1" applyFill="1" applyAlignment="1">
      <alignment horizontal="center" vertical="center" wrapText="1"/>
    </xf>
    <xf numFmtId="0" fontId="223" fillId="0" borderId="13" xfId="0" applyFont="1" applyFill="1" applyBorder="1" applyAlignment="1">
      <alignment horizontal="justify" vertical="center"/>
    </xf>
    <xf numFmtId="0" fontId="256" fillId="0" borderId="0" xfId="35111" applyFont="1" applyFill="1" applyBorder="1" applyAlignment="1">
      <alignment horizontal="center"/>
    </xf>
    <xf numFmtId="0" fontId="215" fillId="0" borderId="0" xfId="0" applyFont="1" applyBorder="1"/>
    <xf numFmtId="9" fontId="215" fillId="0" borderId="0" xfId="2" applyFont="1" applyFill="1" applyAlignment="1">
      <alignment horizontal="center" vertical="center"/>
    </xf>
    <xf numFmtId="0" fontId="258" fillId="28" borderId="11" xfId="0" applyFont="1" applyFill="1" applyBorder="1"/>
    <xf numFmtId="179" fontId="223" fillId="0" borderId="13" xfId="0" applyNumberFormat="1" applyFont="1" applyFill="1" applyBorder="1" applyAlignment="1">
      <alignment horizontal="center" vertical="center" wrapText="1"/>
    </xf>
    <xf numFmtId="0" fontId="218" fillId="2" borderId="0" xfId="28" applyFont="1" applyFill="1" applyBorder="1" applyAlignment="1">
      <alignment horizontal="center" vertical="center"/>
    </xf>
    <xf numFmtId="168" fontId="218" fillId="2" borderId="0" xfId="17580" applyFont="1" applyFill="1" applyBorder="1" applyAlignment="1">
      <alignment horizontal="center" vertical="center"/>
    </xf>
    <xf numFmtId="0" fontId="223" fillId="0" borderId="0" xfId="28" applyFont="1" applyFill="1" applyBorder="1" applyAlignment="1">
      <alignment horizontal="center" vertical="center" wrapText="1"/>
    </xf>
    <xf numFmtId="168" fontId="223" fillId="0" borderId="0" xfId="17580" applyFont="1" applyFill="1" applyBorder="1" applyAlignment="1">
      <alignment horizontal="center" vertical="center" wrapText="1"/>
    </xf>
    <xf numFmtId="1" fontId="214" fillId="0" borderId="0" xfId="28" applyNumberFormat="1" applyFont="1" applyFill="1" applyBorder="1" applyAlignment="1">
      <alignment horizontal="center" vertical="center" wrapText="1"/>
    </xf>
    <xf numFmtId="164" fontId="214" fillId="0" borderId="0" xfId="28" applyNumberFormat="1" applyFont="1" applyFill="1" applyBorder="1" applyAlignment="1">
      <alignment horizontal="center" vertical="center" wrapText="1"/>
    </xf>
    <xf numFmtId="172" fontId="214" fillId="0" borderId="0" xfId="28" applyNumberFormat="1" applyFont="1" applyFill="1" applyBorder="1" applyAlignment="1">
      <alignment horizontal="center" vertical="center" wrapText="1"/>
    </xf>
    <xf numFmtId="1" fontId="214" fillId="2" borderId="0" xfId="28" applyNumberFormat="1" applyFont="1" applyFill="1" applyBorder="1" applyAlignment="1">
      <alignment horizontal="center" vertical="center" wrapText="1"/>
    </xf>
    <xf numFmtId="200" fontId="214" fillId="2" borderId="0" xfId="28" applyNumberFormat="1" applyFont="1" applyFill="1" applyBorder="1" applyAlignment="1">
      <alignment horizontal="center" vertical="center" wrapText="1"/>
    </xf>
    <xf numFmtId="1" fontId="215" fillId="0" borderId="0" xfId="28" applyNumberFormat="1" applyFont="1" applyFill="1" applyBorder="1" applyAlignment="1">
      <alignment horizontal="center" vertical="center" wrapText="1"/>
    </xf>
    <xf numFmtId="1" fontId="215" fillId="0" borderId="0" xfId="0" applyNumberFormat="1" applyFont="1" applyFill="1" applyAlignment="1">
      <alignment horizontal="center" vertical="center" wrapText="1"/>
    </xf>
    <xf numFmtId="0" fontId="215" fillId="0" borderId="0" xfId="35068" applyFont="1" applyFill="1" applyBorder="1" applyAlignment="1">
      <alignment horizontal="center" wrapText="1"/>
    </xf>
    <xf numFmtId="164" fontId="214" fillId="0" borderId="37" xfId="28" applyNumberFormat="1" applyFont="1" applyFill="1" applyBorder="1" applyAlignment="1">
      <alignment horizontal="center" vertical="center" wrapText="1"/>
    </xf>
    <xf numFmtId="1" fontId="214" fillId="0" borderId="1" xfId="28" applyNumberFormat="1" applyFont="1" applyFill="1" applyBorder="1" applyAlignment="1">
      <alignment horizontal="center" vertical="center" wrapText="1"/>
    </xf>
    <xf numFmtId="164" fontId="214" fillId="0" borderId="1" xfId="28" applyNumberFormat="1" applyFont="1" applyFill="1" applyBorder="1" applyAlignment="1">
      <alignment horizontal="center" vertical="center" wrapText="1"/>
    </xf>
    <xf numFmtId="172" fontId="214" fillId="0" borderId="1" xfId="28" applyNumberFormat="1" applyFont="1" applyFill="1" applyBorder="1" applyAlignment="1">
      <alignment horizontal="center" vertical="center" wrapText="1"/>
    </xf>
    <xf numFmtId="40" fontId="215" fillId="0" borderId="0" xfId="4449" applyNumberFormat="1" applyFont="1" applyFill="1" applyBorder="1" applyAlignment="1">
      <alignment horizontal="center"/>
    </xf>
    <xf numFmtId="179" fontId="223" fillId="0" borderId="0" xfId="0" applyNumberFormat="1" applyFont="1" applyFill="1" applyBorder="1" applyAlignment="1">
      <alignment horizontal="center" vertical="center" wrapText="1"/>
    </xf>
    <xf numFmtId="203" fontId="215" fillId="0" borderId="0" xfId="0" applyNumberFormat="1" applyFont="1" applyFill="1" applyAlignment="1">
      <alignment vertical="center"/>
    </xf>
    <xf numFmtId="49" fontId="223" fillId="0" borderId="0" xfId="0" applyNumberFormat="1" applyFont="1" applyFill="1" applyBorder="1" applyAlignment="1">
      <alignment horizontal="center" vertical="center" wrapText="1"/>
    </xf>
    <xf numFmtId="0" fontId="223" fillId="0" borderId="0" xfId="79" applyFont="1" applyFill="1" applyBorder="1" applyAlignment="1">
      <alignment horizontal="center" vertical="center" wrapText="1"/>
    </xf>
    <xf numFmtId="168" fontId="223" fillId="0" borderId="0" xfId="0" applyNumberFormat="1" applyFont="1" applyFill="1" applyBorder="1" applyAlignment="1">
      <alignment horizontal="center" vertical="center"/>
    </xf>
    <xf numFmtId="2" fontId="223" fillId="0" borderId="0" xfId="0" applyNumberFormat="1" applyFont="1" applyFill="1" applyBorder="1" applyAlignment="1">
      <alignment horizontal="center" vertical="center"/>
    </xf>
    <xf numFmtId="3" fontId="218" fillId="26" borderId="1" xfId="0" applyNumberFormat="1" applyFont="1" applyFill="1" applyBorder="1" applyAlignment="1">
      <alignment horizontal="center" vertical="center" wrapText="1"/>
    </xf>
    <xf numFmtId="204" fontId="215" fillId="0" borderId="1" xfId="0" applyNumberFormat="1" applyFont="1" applyFill="1" applyBorder="1" applyAlignment="1">
      <alignment horizontal="center" vertical="center" wrapText="1"/>
    </xf>
    <xf numFmtId="0" fontId="223" fillId="0" borderId="1" xfId="0" applyFont="1" applyFill="1" applyBorder="1" applyAlignment="1">
      <alignment horizontal="center" vertical="center" wrapText="1"/>
    </xf>
    <xf numFmtId="0" fontId="223" fillId="0" borderId="3" xfId="0" applyFont="1" applyFill="1" applyBorder="1" applyAlignment="1">
      <alignment horizontal="center" vertical="center" wrapText="1"/>
    </xf>
    <xf numFmtId="177" fontId="223" fillId="0" borderId="15" xfId="0" applyNumberFormat="1" applyFont="1" applyFill="1" applyBorder="1" applyAlignment="1">
      <alignment horizontal="center" vertical="center"/>
    </xf>
    <xf numFmtId="179" fontId="216" fillId="0" borderId="0" xfId="35092" applyNumberFormat="1" applyFont="1" applyFill="1" applyBorder="1" applyAlignment="1">
      <alignment horizontal="center" vertical="center"/>
    </xf>
    <xf numFmtId="164" fontId="214" fillId="0" borderId="45" xfId="28" applyNumberFormat="1" applyFont="1" applyFill="1" applyBorder="1" applyAlignment="1">
      <alignment horizontal="center" vertical="center" wrapText="1"/>
    </xf>
    <xf numFmtId="0" fontId="223" fillId="0" borderId="1" xfId="0" applyFont="1" applyFill="1" applyBorder="1" applyAlignment="1">
      <alignment horizontal="center" vertical="center" wrapText="1"/>
    </xf>
    <xf numFmtId="168" fontId="209" fillId="0" borderId="0" xfId="1" applyFont="1" applyFill="1" applyAlignment="1">
      <alignment horizontal="center" vertical="center" wrapText="1"/>
    </xf>
    <xf numFmtId="0" fontId="223" fillId="0" borderId="1" xfId="0" applyFont="1" applyFill="1" applyBorder="1" applyAlignment="1">
      <alignment horizontal="center" vertical="center"/>
    </xf>
    <xf numFmtId="49" fontId="250" fillId="0" borderId="0" xfId="0" applyNumberFormat="1" applyFont="1" applyFill="1" applyAlignment="1">
      <alignment vertical="center" wrapText="1"/>
    </xf>
    <xf numFmtId="190" fontId="209" fillId="0" borderId="0" xfId="0" applyNumberFormat="1" applyFont="1" applyFill="1" applyBorder="1" applyAlignment="1">
      <alignment vertical="center"/>
    </xf>
    <xf numFmtId="0" fontId="209" fillId="0" borderId="0" xfId="0" applyFont="1" applyFill="1" applyAlignment="1">
      <alignment vertical="center"/>
    </xf>
    <xf numFmtId="4" fontId="209" fillId="0" borderId="0" xfId="0" applyNumberFormat="1" applyFont="1" applyFill="1" applyAlignment="1">
      <alignment vertical="center"/>
    </xf>
    <xf numFmtId="0" fontId="209" fillId="0" borderId="0" xfId="0" applyFont="1" applyFill="1" applyBorder="1" applyAlignment="1">
      <alignment horizontal="center" vertical="center"/>
    </xf>
    <xf numFmtId="0" fontId="209" fillId="0" borderId="0" xfId="14" applyFont="1" applyFill="1" applyBorder="1" applyAlignment="1">
      <alignment horizontal="right" vertical="center" wrapText="1"/>
    </xf>
    <xf numFmtId="0" fontId="209" fillId="0" borderId="0" xfId="0" applyFont="1" applyFill="1" applyAlignment="1">
      <alignment horizontal="center" vertical="center"/>
    </xf>
    <xf numFmtId="0" fontId="209" fillId="0" borderId="0" xfId="0" applyFont="1" applyFill="1" applyBorder="1" applyAlignment="1">
      <alignment vertical="center"/>
    </xf>
    <xf numFmtId="49" fontId="250" fillId="0" borderId="12" xfId="0" applyNumberFormat="1" applyFont="1" applyFill="1" applyBorder="1" applyAlignment="1">
      <alignment horizontal="center" vertical="center" wrapText="1"/>
    </xf>
    <xf numFmtId="49" fontId="250" fillId="0" borderId="0" xfId="0" applyNumberFormat="1" applyFont="1" applyFill="1" applyAlignment="1" applyProtection="1">
      <alignment vertical="center" wrapText="1"/>
      <protection hidden="1"/>
    </xf>
    <xf numFmtId="0" fontId="209" fillId="0" borderId="0" xfId="0" applyFont="1"/>
    <xf numFmtId="49" fontId="250" fillId="0" borderId="33" xfId="0" applyNumberFormat="1" applyFont="1" applyFill="1" applyBorder="1" applyAlignment="1">
      <alignment horizontal="center" vertical="center" wrapText="1"/>
    </xf>
    <xf numFmtId="0" fontId="209" fillId="0" borderId="33" xfId="0" applyFont="1" applyBorder="1"/>
    <xf numFmtId="0" fontId="209" fillId="0" borderId="0" xfId="0" applyFont="1" applyProtection="1">
      <protection hidden="1"/>
    </xf>
    <xf numFmtId="49" fontId="250" fillId="0" borderId="11" xfId="0" applyNumberFormat="1" applyFont="1" applyFill="1" applyBorder="1" applyAlignment="1">
      <alignment horizontal="center" vertical="center" wrapText="1"/>
    </xf>
    <xf numFmtId="9" fontId="215" fillId="0" borderId="0" xfId="2" applyFont="1" applyFill="1" applyAlignment="1">
      <alignment horizontal="left" vertical="center"/>
    </xf>
    <xf numFmtId="0" fontId="248" fillId="0" borderId="0" xfId="6" applyFont="1" applyFill="1" applyBorder="1" applyAlignment="1">
      <alignment horizontal="left" vertical="center" wrapText="1"/>
    </xf>
    <xf numFmtId="0" fontId="209" fillId="0" borderId="0" xfId="0" applyFont="1" applyFill="1" applyAlignment="1">
      <alignment horizontal="center" vertical="center" wrapText="1"/>
    </xf>
    <xf numFmtId="168" fontId="209" fillId="0" borderId="0" xfId="1" applyFont="1" applyFill="1" applyAlignment="1">
      <alignment vertical="center"/>
    </xf>
    <xf numFmtId="170" fontId="209" fillId="0" borderId="0" xfId="0" applyNumberFormat="1" applyFont="1" applyFill="1" applyAlignment="1">
      <alignment vertical="center"/>
    </xf>
    <xf numFmtId="168" fontId="209" fillId="0" borderId="32" xfId="1" applyFont="1" applyFill="1" applyBorder="1" applyAlignment="1">
      <alignment horizontal="right" vertical="center" wrapText="1"/>
    </xf>
    <xf numFmtId="10" fontId="209" fillId="0" borderId="0" xfId="2" applyNumberFormat="1" applyFont="1" applyFill="1" applyAlignment="1">
      <alignment vertical="center"/>
    </xf>
    <xf numFmtId="10" fontId="209" fillId="0" borderId="0" xfId="1" applyNumberFormat="1" applyFont="1" applyFill="1" applyAlignment="1">
      <alignment vertical="center"/>
    </xf>
    <xf numFmtId="0" fontId="209" fillId="0" borderId="28" xfId="0" applyFont="1" applyFill="1" applyBorder="1" applyAlignment="1">
      <alignment vertical="center"/>
    </xf>
    <xf numFmtId="170" fontId="250" fillId="0" borderId="28" xfId="1" applyNumberFormat="1" applyFont="1" applyFill="1" applyBorder="1" applyAlignment="1">
      <alignment vertical="center"/>
    </xf>
    <xf numFmtId="168" fontId="250" fillId="0" borderId="28" xfId="1" applyFont="1" applyFill="1" applyBorder="1" applyAlignment="1">
      <alignment vertical="center"/>
    </xf>
    <xf numFmtId="3" fontId="209" fillId="0" borderId="0" xfId="0" applyNumberFormat="1" applyFont="1" applyFill="1" applyAlignment="1">
      <alignment vertical="center"/>
    </xf>
    <xf numFmtId="194" fontId="209" fillId="0" borderId="0" xfId="79" applyNumberFormat="1" applyFont="1" applyFill="1" applyAlignment="1">
      <alignment horizontal="right" vertical="center"/>
    </xf>
    <xf numFmtId="173" fontId="209" fillId="0" borderId="0" xfId="2" applyNumberFormat="1" applyFont="1" applyFill="1" applyAlignment="1">
      <alignment vertical="center"/>
    </xf>
    <xf numFmtId="173" fontId="209" fillId="0" borderId="0" xfId="1" applyNumberFormat="1" applyFont="1" applyFill="1" applyAlignment="1">
      <alignment vertical="center"/>
    </xf>
    <xf numFmtId="0" fontId="209" fillId="0" borderId="0" xfId="43917" applyFont="1"/>
    <xf numFmtId="37" fontId="209" fillId="0" borderId="0" xfId="43920" applyNumberFormat="1" applyFont="1"/>
    <xf numFmtId="168" fontId="209" fillId="0" borderId="0" xfId="43920" applyFont="1"/>
    <xf numFmtId="9" fontId="209" fillId="0" borderId="0" xfId="2" applyFont="1" applyFill="1" applyAlignment="1">
      <alignment vertical="center"/>
    </xf>
    <xf numFmtId="0" fontId="209" fillId="0" borderId="0" xfId="0" applyFont="1" applyFill="1"/>
    <xf numFmtId="0" fontId="209" fillId="0" borderId="0" xfId="79" applyFont="1" applyFill="1" applyAlignment="1">
      <alignment horizontal="left" vertical="center"/>
    </xf>
    <xf numFmtId="193" fontId="209" fillId="0" borderId="0" xfId="79" applyNumberFormat="1" applyFont="1" applyFill="1" applyAlignment="1">
      <alignment horizontal="right" vertical="center"/>
    </xf>
    <xf numFmtId="4" fontId="209" fillId="0" borderId="0" xfId="79" applyNumberFormat="1" applyFont="1" applyFill="1" applyAlignment="1">
      <alignment horizontal="right" vertical="center"/>
    </xf>
    <xf numFmtId="0" fontId="209" fillId="0" borderId="0" xfId="35073" applyFont="1" applyFill="1" applyBorder="1" applyAlignment="1">
      <alignment horizontal="center" vertical="center"/>
    </xf>
    <xf numFmtId="168" fontId="209" fillId="0" borderId="0" xfId="1" applyFont="1" applyFill="1" applyBorder="1" applyAlignment="1">
      <alignment vertical="center"/>
    </xf>
    <xf numFmtId="172" fontId="209" fillId="0" borderId="0" xfId="0" applyNumberFormat="1" applyFont="1" applyFill="1" applyAlignment="1">
      <alignment vertical="center"/>
    </xf>
    <xf numFmtId="179" fontId="209" fillId="0" borderId="0" xfId="0" applyNumberFormat="1" applyFont="1" applyFill="1" applyBorder="1" applyAlignment="1">
      <alignment vertical="center"/>
    </xf>
    <xf numFmtId="172" fontId="209" fillId="0" borderId="1" xfId="0" applyNumberFormat="1" applyFont="1" applyFill="1" applyBorder="1" applyAlignment="1">
      <alignment vertical="center"/>
    </xf>
    <xf numFmtId="168" fontId="209" fillId="0" borderId="1" xfId="1" applyFont="1" applyFill="1" applyBorder="1" applyAlignment="1">
      <alignment vertical="center"/>
    </xf>
    <xf numFmtId="172" fontId="209" fillId="0" borderId="1" xfId="0" applyNumberFormat="1" applyFont="1" applyFill="1" applyBorder="1" applyAlignment="1">
      <alignment horizontal="center" vertical="center" wrapText="1"/>
    </xf>
    <xf numFmtId="173" fontId="209" fillId="0" borderId="0" xfId="2" applyNumberFormat="1" applyFont="1" applyFill="1" applyAlignment="1">
      <alignment horizontal="center" vertical="center" wrapText="1"/>
    </xf>
    <xf numFmtId="168" fontId="209" fillId="0" borderId="1" xfId="1" applyFont="1" applyFill="1" applyBorder="1" applyAlignment="1">
      <alignment horizontal="center" vertical="center" wrapText="1"/>
    </xf>
    <xf numFmtId="168" fontId="209" fillId="0" borderId="0" xfId="1" applyFont="1" applyFill="1"/>
    <xf numFmtId="0" fontId="209" fillId="0" borderId="0" xfId="4454" applyFont="1" applyFill="1" applyBorder="1" applyAlignment="1">
      <alignment horizontal="center"/>
    </xf>
    <xf numFmtId="0" fontId="271" fillId="2" borderId="0" xfId="28" applyFont="1" applyFill="1" applyBorder="1" applyAlignment="1">
      <alignment horizontal="center" vertical="center" wrapText="1"/>
    </xf>
    <xf numFmtId="0" fontId="258" fillId="2" borderId="0" xfId="28" applyFont="1" applyFill="1" applyBorder="1" applyAlignment="1">
      <alignment horizontal="center" vertical="center"/>
    </xf>
    <xf numFmtId="168" fontId="258" fillId="2" borderId="0" xfId="17580" applyFont="1" applyFill="1" applyBorder="1" applyAlignment="1">
      <alignment horizontal="center" vertical="center"/>
    </xf>
    <xf numFmtId="0" fontId="258" fillId="2" borderId="0" xfId="28" applyFont="1" applyFill="1" applyBorder="1" applyAlignment="1">
      <alignment horizontal="center" vertical="center" wrapText="1"/>
    </xf>
    <xf numFmtId="1" fontId="208" fillId="0" borderId="0" xfId="28" applyNumberFormat="1" applyFont="1" applyFill="1" applyBorder="1" applyAlignment="1">
      <alignment horizontal="center" vertical="center" wrapText="1"/>
    </xf>
    <xf numFmtId="164" fontId="208" fillId="0" borderId="0" xfId="28" applyNumberFormat="1" applyFont="1" applyFill="1" applyBorder="1" applyAlignment="1">
      <alignment horizontal="center" vertical="center" wrapText="1"/>
    </xf>
    <xf numFmtId="0" fontId="208" fillId="2" borderId="0" xfId="28" applyFont="1" applyFill="1" applyBorder="1" applyAlignment="1">
      <alignment horizontal="center" vertical="center" wrapText="1"/>
    </xf>
    <xf numFmtId="1" fontId="208" fillId="2" borderId="0" xfId="28" applyNumberFormat="1" applyFont="1" applyFill="1" applyBorder="1" applyAlignment="1">
      <alignment horizontal="center" vertical="center" wrapText="1"/>
    </xf>
    <xf numFmtId="200" fontId="208" fillId="2" borderId="0" xfId="28" applyNumberFormat="1" applyFont="1" applyFill="1" applyBorder="1" applyAlignment="1">
      <alignment horizontal="center" vertical="center" wrapText="1"/>
    </xf>
    <xf numFmtId="0" fontId="209" fillId="0" borderId="0" xfId="0" applyFont="1" applyFill="1" applyBorder="1" applyAlignment="1">
      <alignment horizontal="left" vertical="center" wrapText="1"/>
    </xf>
    <xf numFmtId="0" fontId="209" fillId="0" borderId="0" xfId="35074" applyFont="1" applyFill="1" applyAlignment="1">
      <alignment vertical="center"/>
    </xf>
    <xf numFmtId="0" fontId="250" fillId="0" borderId="1" xfId="35074" applyFont="1" applyFill="1" applyBorder="1" applyAlignment="1">
      <alignment vertical="center"/>
    </xf>
    <xf numFmtId="0" fontId="250" fillId="0" borderId="1" xfId="0" applyFont="1" applyFill="1" applyBorder="1" applyAlignment="1">
      <alignment horizontal="center" vertical="center"/>
    </xf>
    <xf numFmtId="0" fontId="209" fillId="0" borderId="1" xfId="35074" applyFont="1" applyFill="1" applyBorder="1" applyAlignment="1">
      <alignment vertical="center"/>
    </xf>
    <xf numFmtId="170" fontId="209" fillId="0" borderId="1" xfId="1" applyNumberFormat="1" applyFont="1" applyFill="1" applyBorder="1" applyAlignment="1">
      <alignment horizontal="center" vertical="center"/>
    </xf>
    <xf numFmtId="177" fontId="250" fillId="0" borderId="1" xfId="0" applyNumberFormat="1" applyFont="1" applyFill="1" applyBorder="1" applyAlignment="1">
      <alignment horizontal="centerContinuous" vertical="center"/>
    </xf>
    <xf numFmtId="170" fontId="250" fillId="0" borderId="1" xfId="1" applyNumberFormat="1" applyFont="1" applyFill="1" applyBorder="1" applyAlignment="1">
      <alignment horizontal="center" vertical="center"/>
    </xf>
    <xf numFmtId="175" fontId="209" fillId="0" borderId="0" xfId="0" applyNumberFormat="1" applyFont="1" applyFill="1" applyAlignment="1">
      <alignment vertical="center"/>
    </xf>
    <xf numFmtId="167" fontId="209" fillId="0" borderId="0" xfId="0" applyNumberFormat="1" applyFont="1" applyFill="1" applyAlignment="1">
      <alignment vertical="center"/>
    </xf>
    <xf numFmtId="0" fontId="209" fillId="0" borderId="0" xfId="0" applyFont="1" applyFill="1" applyAlignment="1">
      <alignment horizontal="right" vertical="center"/>
    </xf>
    <xf numFmtId="0" fontId="209" fillId="0" borderId="0" xfId="35075" applyFont="1" applyFill="1" applyBorder="1" applyAlignment="1">
      <alignment vertical="center" wrapText="1"/>
    </xf>
    <xf numFmtId="0" fontId="209" fillId="0" borderId="0" xfId="35075" applyFont="1" applyFill="1" applyBorder="1" applyAlignment="1">
      <alignment horizontal="right" vertical="center" wrapText="1"/>
    </xf>
    <xf numFmtId="171" fontId="209" fillId="0" borderId="0" xfId="35075" applyNumberFormat="1" applyFont="1" applyFill="1" applyBorder="1" applyAlignment="1">
      <alignment horizontal="right" vertical="center" wrapText="1"/>
    </xf>
    <xf numFmtId="177" fontId="209" fillId="0" borderId="0" xfId="0" applyNumberFormat="1" applyFont="1" applyFill="1" applyBorder="1" applyAlignment="1">
      <alignment horizontal="center" vertical="center"/>
    </xf>
    <xf numFmtId="179" fontId="209" fillId="0" borderId="0" xfId="0" applyNumberFormat="1" applyFont="1" applyFill="1" applyBorder="1" applyAlignment="1">
      <alignment horizontal="center" vertical="center" wrapText="1"/>
    </xf>
    <xf numFmtId="172" fontId="209" fillId="0" borderId="0" xfId="0" applyNumberFormat="1" applyFont="1" applyFill="1" applyBorder="1" applyAlignment="1">
      <alignment horizontal="center" vertical="center" wrapText="1"/>
    </xf>
    <xf numFmtId="0" fontId="250" fillId="0" borderId="0" xfId="0" applyFont="1" applyFill="1" applyBorder="1" applyAlignment="1">
      <alignment horizontal="center" vertical="center"/>
    </xf>
    <xf numFmtId="0" fontId="250" fillId="0" borderId="0" xfId="0" applyFont="1" applyFill="1" applyBorder="1" applyAlignment="1">
      <alignment horizontal="right" vertical="center"/>
    </xf>
    <xf numFmtId="172" fontId="209" fillId="0" borderId="0" xfId="0" applyNumberFormat="1" applyFont="1" applyFill="1" applyBorder="1" applyAlignment="1">
      <alignment vertical="center"/>
    </xf>
    <xf numFmtId="170" fontId="250" fillId="0" borderId="0" xfId="1" applyNumberFormat="1" applyFont="1" applyFill="1" applyBorder="1" applyAlignment="1">
      <alignment vertical="center"/>
    </xf>
    <xf numFmtId="168" fontId="250" fillId="0" borderId="0" xfId="1" applyFont="1" applyFill="1" applyBorder="1" applyAlignment="1">
      <alignment vertical="center"/>
    </xf>
    <xf numFmtId="168" fontId="209" fillId="0" borderId="0" xfId="35077" applyFont="1" applyFill="1"/>
    <xf numFmtId="0" fontId="250" fillId="0" borderId="2" xfId="0" applyFont="1" applyFill="1" applyBorder="1" applyAlignment="1">
      <alignment horizontal="center" vertical="center" wrapText="1"/>
    </xf>
    <xf numFmtId="0" fontId="250" fillId="0" borderId="28" xfId="79" applyFont="1" applyFill="1" applyBorder="1" applyAlignment="1">
      <alignment horizontal="center" vertical="center" wrapText="1"/>
    </xf>
    <xf numFmtId="49" fontId="209" fillId="0" borderId="1" xfId="0" applyNumberFormat="1" applyFont="1" applyFill="1" applyBorder="1" applyAlignment="1">
      <alignment vertical="center" wrapText="1"/>
    </xf>
    <xf numFmtId="177" fontId="250" fillId="0" borderId="28" xfId="0" applyNumberFormat="1" applyFont="1" applyFill="1" applyBorder="1" applyAlignment="1">
      <alignment vertical="center" wrapText="1"/>
    </xf>
    <xf numFmtId="179" fontId="250" fillId="0" borderId="41" xfId="0" applyNumberFormat="1" applyFont="1" applyFill="1" applyBorder="1" applyAlignment="1">
      <alignment horizontal="center" vertical="center" wrapText="1"/>
    </xf>
    <xf numFmtId="0" fontId="250" fillId="0" borderId="42" xfId="0" applyFont="1" applyFill="1" applyBorder="1" applyAlignment="1">
      <alignment horizontal="center" vertical="center" wrapText="1"/>
    </xf>
    <xf numFmtId="170" fontId="250" fillId="0" borderId="0" xfId="1" applyNumberFormat="1" applyFont="1" applyFill="1" applyBorder="1" applyAlignment="1">
      <alignment horizontal="center" vertical="center"/>
    </xf>
    <xf numFmtId="177" fontId="250" fillId="0" borderId="0" xfId="0" applyNumberFormat="1" applyFont="1" applyFill="1" applyBorder="1" applyAlignment="1">
      <alignment vertical="center" wrapText="1"/>
    </xf>
    <xf numFmtId="0" fontId="209" fillId="0" borderId="0" xfId="35076" applyFont="1" applyFill="1"/>
    <xf numFmtId="168" fontId="209" fillId="0" borderId="0" xfId="7" applyFont="1" applyFill="1" applyAlignment="1">
      <alignment vertical="center"/>
    </xf>
    <xf numFmtId="0" fontId="250" fillId="0" borderId="28" xfId="0" applyFont="1" applyFill="1" applyBorder="1" applyAlignment="1">
      <alignment horizontal="center" vertical="center" wrapText="1"/>
    </xf>
    <xf numFmtId="204" fontId="209" fillId="0" borderId="0" xfId="0" applyNumberFormat="1" applyFont="1" applyFill="1" applyBorder="1" applyAlignment="1">
      <alignment horizontal="center" vertical="center"/>
    </xf>
    <xf numFmtId="168" fontId="209" fillId="0" borderId="0" xfId="35077" applyFont="1" applyFill="1" applyAlignment="1">
      <alignment horizontal="center"/>
    </xf>
    <xf numFmtId="0" fontId="250" fillId="0" borderId="28" xfId="0" applyFont="1" applyFill="1" applyBorder="1" applyAlignment="1">
      <alignment horizontal="center" vertical="center"/>
    </xf>
    <xf numFmtId="199" fontId="250" fillId="0" borderId="28" xfId="7" applyNumberFormat="1" applyFont="1" applyFill="1" applyBorder="1" applyAlignment="1">
      <alignment horizontal="center" vertical="center" wrapText="1"/>
    </xf>
    <xf numFmtId="168" fontId="209" fillId="0" borderId="0" xfId="1" applyFont="1" applyFill="1" applyBorder="1" applyAlignment="1">
      <alignment vertical="center" wrapText="1"/>
    </xf>
    <xf numFmtId="168" fontId="209" fillId="0" borderId="0" xfId="1" applyFont="1" applyFill="1" applyBorder="1" applyAlignment="1">
      <alignment horizontal="right" vertical="center" wrapText="1"/>
    </xf>
    <xf numFmtId="0" fontId="209" fillId="0" borderId="0" xfId="4" applyFont="1" applyFill="1" applyBorder="1" applyAlignment="1">
      <alignment horizontal="right" vertical="center" wrapText="1"/>
    </xf>
    <xf numFmtId="0" fontId="209" fillId="0" borderId="0" xfId="35079" applyFont="1" applyFill="1" applyBorder="1" applyAlignment="1">
      <alignment horizontal="right" vertical="center" wrapText="1"/>
    </xf>
    <xf numFmtId="168" fontId="209" fillId="0" borderId="0" xfId="0" applyNumberFormat="1" applyFont="1" applyFill="1" applyAlignment="1">
      <alignment vertical="center"/>
    </xf>
    <xf numFmtId="0" fontId="209" fillId="0" borderId="0" xfId="35080" applyFont="1" applyFill="1" applyBorder="1" applyAlignment="1">
      <alignment vertical="center"/>
    </xf>
    <xf numFmtId="0" fontId="209" fillId="0" borderId="0" xfId="35080" applyFont="1" applyFill="1" applyBorder="1" applyAlignment="1">
      <alignment horizontal="center" vertical="center"/>
    </xf>
    <xf numFmtId="0" fontId="209" fillId="0" borderId="0" xfId="35080" applyFont="1" applyFill="1" applyBorder="1" applyAlignment="1">
      <alignment vertical="center" wrapText="1"/>
    </xf>
    <xf numFmtId="0" fontId="209" fillId="0" borderId="0" xfId="35080" applyFont="1" applyFill="1" applyBorder="1" applyAlignment="1">
      <alignment horizontal="right" vertical="center" wrapText="1"/>
    </xf>
    <xf numFmtId="0" fontId="209" fillId="0" borderId="0" xfId="0" applyFont="1" applyFill="1" applyAlignment="1">
      <alignment vertical="center" wrapText="1"/>
    </xf>
    <xf numFmtId="179" fontId="209" fillId="0" borderId="0" xfId="35080" applyNumberFormat="1" applyFont="1" applyFill="1" applyBorder="1" applyAlignment="1">
      <alignment vertical="center"/>
    </xf>
    <xf numFmtId="196" fontId="209" fillId="0" borderId="0" xfId="35080" applyNumberFormat="1" applyFont="1" applyFill="1" applyAlignment="1">
      <alignment vertical="center"/>
    </xf>
    <xf numFmtId="172" fontId="209" fillId="0" borderId="0" xfId="35080" applyNumberFormat="1" applyFont="1" applyFill="1" applyAlignment="1">
      <alignment vertical="center"/>
    </xf>
    <xf numFmtId="0" fontId="209" fillId="0" borderId="0" xfId="35080" applyFont="1" applyFill="1" applyAlignment="1">
      <alignment vertical="center"/>
    </xf>
    <xf numFmtId="179" fontId="209" fillId="0" borderId="0" xfId="35080" applyNumberFormat="1" applyFont="1" applyFill="1" applyBorder="1" applyAlignment="1">
      <alignment horizontal="center" vertical="center" wrapText="1"/>
    </xf>
    <xf numFmtId="196" fontId="209" fillId="0" borderId="0" xfId="35080" applyNumberFormat="1" applyFont="1" applyFill="1" applyAlignment="1">
      <alignment horizontal="center" vertical="center" wrapText="1"/>
    </xf>
    <xf numFmtId="172" fontId="209" fillId="0" borderId="0" xfId="35080" applyNumberFormat="1" applyFont="1" applyFill="1" applyAlignment="1">
      <alignment horizontal="center" vertical="center" wrapText="1"/>
    </xf>
    <xf numFmtId="0" fontId="209" fillId="0" borderId="0" xfId="35080" applyFont="1" applyFill="1" applyAlignment="1">
      <alignment horizontal="center" vertical="center" wrapText="1"/>
    </xf>
    <xf numFmtId="0" fontId="209" fillId="0" borderId="0" xfId="0" applyFont="1" applyFill="1" applyBorder="1" applyAlignment="1">
      <alignment horizontal="center" vertical="center" wrapText="1"/>
    </xf>
    <xf numFmtId="175" fontId="250" fillId="0" borderId="0" xfId="0" applyNumberFormat="1" applyFont="1" applyFill="1" applyBorder="1" applyAlignment="1">
      <alignment vertical="center"/>
    </xf>
    <xf numFmtId="175" fontId="209" fillId="0" borderId="0" xfId="0" applyNumberFormat="1" applyFont="1" applyFill="1" applyBorder="1" applyAlignment="1">
      <alignment vertical="center"/>
    </xf>
    <xf numFmtId="0" fontId="209" fillId="0" borderId="0" xfId="5" applyFont="1" applyFill="1" applyBorder="1" applyAlignment="1">
      <alignment horizontal="right" vertical="center" wrapText="1"/>
    </xf>
    <xf numFmtId="0" fontId="250" fillId="0" borderId="0" xfId="0" applyFont="1" applyFill="1" applyBorder="1" applyAlignment="1">
      <alignment horizontal="left" vertical="center"/>
    </xf>
    <xf numFmtId="172" fontId="250" fillId="0" borderId="0" xfId="0" applyNumberFormat="1" applyFont="1" applyFill="1" applyBorder="1" applyAlignment="1">
      <alignment vertical="center"/>
    </xf>
    <xf numFmtId="178" fontId="250" fillId="0" borderId="0" xfId="0" applyNumberFormat="1" applyFont="1" applyFill="1" applyBorder="1" applyAlignment="1">
      <alignment vertical="center"/>
    </xf>
    <xf numFmtId="0" fontId="250" fillId="0" borderId="0" xfId="0" applyFont="1" applyFill="1" applyAlignment="1">
      <alignment vertical="center"/>
    </xf>
    <xf numFmtId="4" fontId="209" fillId="0" borderId="0" xfId="0" applyNumberFormat="1" applyFont="1" applyFill="1" applyBorder="1" applyAlignment="1">
      <alignment vertical="center"/>
    </xf>
    <xf numFmtId="4" fontId="209" fillId="0" borderId="0" xfId="0" applyNumberFormat="1" applyFont="1" applyFill="1" applyBorder="1" applyAlignment="1">
      <alignment vertical="center" wrapText="1"/>
    </xf>
    <xf numFmtId="0" fontId="250" fillId="0" borderId="0" xfId="14" applyFont="1" applyFill="1" applyBorder="1" applyAlignment="1">
      <alignment horizontal="right" vertical="center" wrapText="1"/>
    </xf>
    <xf numFmtId="4" fontId="250" fillId="0" borderId="0" xfId="0" applyNumberFormat="1" applyFont="1" applyFill="1" applyBorder="1" applyAlignment="1">
      <alignment vertical="center"/>
    </xf>
    <xf numFmtId="168" fontId="210" fillId="0" borderId="44" xfId="1" applyFont="1" applyFill="1" applyBorder="1" applyAlignment="1">
      <alignment horizontal="right" wrapText="1"/>
    </xf>
    <xf numFmtId="0" fontId="210" fillId="0" borderId="44" xfId="43924" applyFont="1" applyFill="1" applyBorder="1" applyAlignment="1">
      <alignment wrapText="1"/>
    </xf>
    <xf numFmtId="0" fontId="210" fillId="0" borderId="44" xfId="43931" applyFont="1" applyFill="1" applyBorder="1" applyAlignment="1">
      <alignment horizontal="right" wrapText="1"/>
    </xf>
    <xf numFmtId="0" fontId="210" fillId="0" borderId="32" xfId="35104" applyFont="1" applyFill="1" applyBorder="1" applyAlignment="1">
      <alignment wrapText="1"/>
    </xf>
    <xf numFmtId="0" fontId="210" fillId="0" borderId="32" xfId="35104" applyFont="1" applyFill="1" applyBorder="1" applyAlignment="1">
      <alignment horizontal="right" wrapText="1"/>
    </xf>
    <xf numFmtId="168" fontId="210" fillId="0" borderId="32" xfId="1" applyFont="1" applyFill="1" applyBorder="1" applyAlignment="1">
      <alignment horizontal="right" wrapText="1"/>
    </xf>
    <xf numFmtId="179" fontId="209" fillId="0" borderId="1" xfId="35092" applyNumberFormat="1" applyFont="1" applyFill="1" applyBorder="1" applyAlignment="1">
      <alignment vertical="center"/>
    </xf>
    <xf numFmtId="172" fontId="209" fillId="0" borderId="1" xfId="35092" applyNumberFormat="1" applyFont="1" applyFill="1" applyBorder="1" applyAlignment="1">
      <alignment vertical="center"/>
    </xf>
    <xf numFmtId="0" fontId="209" fillId="0" borderId="51" xfId="35068" applyFont="1" applyFill="1" applyBorder="1" applyAlignment="1">
      <alignment horizontal="center"/>
    </xf>
    <xf numFmtId="0" fontId="209" fillId="0" borderId="1" xfId="35070" applyFont="1" applyFill="1" applyBorder="1" applyAlignment="1">
      <alignment vertical="center" wrapText="1"/>
    </xf>
    <xf numFmtId="0" fontId="209" fillId="0" borderId="1" xfId="35071" applyNumberFormat="1" applyFont="1" applyFill="1" applyBorder="1" applyAlignment="1">
      <alignment vertical="center"/>
    </xf>
    <xf numFmtId="168" fontId="209" fillId="0" borderId="52" xfId="1" applyFont="1" applyFill="1" applyBorder="1" applyAlignment="1">
      <alignment horizontal="right" vertical="center" wrapText="1"/>
    </xf>
    <xf numFmtId="0" fontId="209" fillId="0" borderId="1" xfId="14" applyFont="1" applyFill="1" applyBorder="1" applyAlignment="1">
      <alignment horizontal="center" vertical="center"/>
    </xf>
    <xf numFmtId="0" fontId="209" fillId="0" borderId="1" xfId="14" applyFont="1" applyFill="1" applyBorder="1" applyAlignment="1">
      <alignment horizontal="center" vertical="center" wrapText="1"/>
    </xf>
    <xf numFmtId="0" fontId="209" fillId="0" borderId="1" xfId="35072" applyFont="1" applyFill="1" applyBorder="1"/>
    <xf numFmtId="168" fontId="209" fillId="0" borderId="1" xfId="35072" applyNumberFormat="1" applyFont="1" applyFill="1" applyBorder="1"/>
    <xf numFmtId="0" fontId="209" fillId="0" borderId="1" xfId="35072" applyFont="1" applyFill="1" applyBorder="1" applyAlignment="1">
      <alignment horizontal="center"/>
    </xf>
    <xf numFmtId="0" fontId="209" fillId="0" borderId="1" xfId="4348" applyFont="1" applyFill="1" applyBorder="1" applyAlignment="1">
      <alignment horizontal="center"/>
    </xf>
    <xf numFmtId="0" fontId="209" fillId="0" borderId="1" xfId="0" applyFont="1" applyFill="1" applyBorder="1"/>
    <xf numFmtId="168" fontId="209" fillId="0" borderId="1" xfId="1" applyFont="1" applyFill="1" applyBorder="1"/>
    <xf numFmtId="0" fontId="209" fillId="0" borderId="1" xfId="4348" applyFont="1" applyFill="1" applyBorder="1" applyAlignment="1">
      <alignment horizontal="center" wrapText="1"/>
    </xf>
    <xf numFmtId="49" fontId="215" fillId="0" borderId="0" xfId="0" applyNumberFormat="1" applyFont="1" applyFill="1" applyAlignment="1">
      <alignment horizontal="left" vertical="center"/>
    </xf>
    <xf numFmtId="168" fontId="215" fillId="0" borderId="0" xfId="1" applyFont="1" applyFill="1" applyAlignment="1">
      <alignment horizontal="left" vertical="center"/>
    </xf>
    <xf numFmtId="168" fontId="209" fillId="0" borderId="0" xfId="1" applyFont="1" applyFill="1" applyBorder="1" applyAlignment="1">
      <alignment horizontal="left" vertical="center"/>
    </xf>
    <xf numFmtId="0" fontId="209" fillId="0" borderId="0" xfId="0" applyFont="1" applyFill="1" applyAlignment="1">
      <alignment horizontal="left"/>
    </xf>
    <xf numFmtId="0" fontId="209" fillId="0" borderId="0" xfId="0" applyFont="1" applyFill="1" applyAlignment="1">
      <alignment horizontal="left" vertical="center"/>
    </xf>
    <xf numFmtId="49" fontId="215" fillId="0" borderId="0" xfId="0" applyNumberFormat="1" applyFont="1" applyFill="1" applyAlignment="1">
      <alignment horizontal="left"/>
    </xf>
    <xf numFmtId="0" fontId="248" fillId="0" borderId="0" xfId="6" applyFont="1" applyFill="1" applyBorder="1" applyAlignment="1">
      <alignment horizontal="left" wrapText="1"/>
    </xf>
    <xf numFmtId="0" fontId="215" fillId="0" borderId="0" xfId="0" applyFont="1" applyFill="1" applyAlignment="1">
      <alignment horizontal="left"/>
    </xf>
    <xf numFmtId="168" fontId="215" fillId="0" borderId="0" xfId="1" applyFont="1" applyFill="1" applyAlignment="1">
      <alignment horizontal="left"/>
    </xf>
    <xf numFmtId="168" fontId="209" fillId="0" borderId="0" xfId="1" applyFont="1" applyFill="1" applyBorder="1" applyAlignment="1">
      <alignment horizontal="left"/>
    </xf>
    <xf numFmtId="0" fontId="248" fillId="0" borderId="0" xfId="6" applyFont="1" applyFill="1" applyBorder="1" applyAlignment="1">
      <alignment wrapText="1"/>
    </xf>
    <xf numFmtId="168" fontId="209" fillId="0" borderId="0" xfId="1" applyFont="1" applyFill="1" applyAlignment="1">
      <alignment horizontal="left" vertical="center"/>
    </xf>
    <xf numFmtId="168" fontId="209" fillId="0" borderId="1" xfId="1" applyFont="1" applyFill="1" applyBorder="1" applyAlignment="1">
      <alignment horizontal="center" wrapText="1"/>
    </xf>
    <xf numFmtId="172" fontId="209" fillId="0" borderId="1" xfId="0" applyNumberFormat="1" applyFont="1" applyFill="1" applyBorder="1" applyAlignment="1">
      <alignment horizontal="center"/>
    </xf>
    <xf numFmtId="179" fontId="209" fillId="0" borderId="1" xfId="0" applyNumberFormat="1" applyFont="1" applyFill="1" applyBorder="1" applyAlignment="1">
      <alignment horizontal="center"/>
    </xf>
    <xf numFmtId="168" fontId="209" fillId="0" borderId="1" xfId="1" applyFont="1" applyFill="1" applyBorder="1" applyAlignment="1">
      <alignment horizontal="center"/>
    </xf>
    <xf numFmtId="172" fontId="209" fillId="0" borderId="1" xfId="0" applyNumberFormat="1" applyFont="1" applyFill="1" applyBorder="1" applyAlignment="1">
      <alignment horizontal="center" wrapText="1"/>
    </xf>
    <xf numFmtId="179" fontId="209" fillId="0" borderId="1" xfId="0" applyNumberFormat="1" applyFont="1" applyFill="1" applyBorder="1" applyAlignment="1">
      <alignment horizontal="center" wrapText="1"/>
    </xf>
    <xf numFmtId="172" fontId="272" fillId="0" borderId="1" xfId="0" applyNumberFormat="1" applyFont="1" applyFill="1" applyBorder="1" applyAlignment="1">
      <alignment horizontal="center" vertical="center" wrapText="1"/>
    </xf>
    <xf numFmtId="179" fontId="272" fillId="0" borderId="1" xfId="0" applyNumberFormat="1" applyFont="1" applyFill="1" applyBorder="1" applyAlignment="1">
      <alignment horizontal="center" vertical="center" wrapText="1"/>
    </xf>
    <xf numFmtId="168" fontId="272" fillId="0" borderId="1" xfId="1" applyFont="1" applyFill="1" applyBorder="1" applyAlignment="1">
      <alignment horizontal="center" vertical="center" wrapText="1"/>
    </xf>
    <xf numFmtId="0" fontId="209" fillId="0" borderId="1" xfId="0" applyFont="1" applyFill="1" applyBorder="1" applyAlignment="1">
      <alignment horizontal="center" vertical="center" wrapText="1"/>
    </xf>
    <xf numFmtId="0" fontId="273" fillId="31" borderId="1" xfId="0" applyFont="1" applyFill="1" applyBorder="1" applyAlignment="1">
      <alignment horizontal="center" vertical="center" wrapText="1"/>
    </xf>
    <xf numFmtId="0" fontId="223" fillId="30" borderId="1" xfId="0" applyFont="1" applyFill="1" applyBorder="1" applyAlignment="1">
      <alignment horizontal="center" vertical="center"/>
    </xf>
    <xf numFmtId="168" fontId="223" fillId="30" borderId="1" xfId="1" applyFont="1" applyFill="1" applyBorder="1" applyAlignment="1">
      <alignment horizontal="center" vertical="center"/>
    </xf>
    <xf numFmtId="0" fontId="223" fillId="30" borderId="1" xfId="0" applyFont="1" applyFill="1" applyBorder="1" applyAlignment="1">
      <alignment horizontal="center" vertical="center" wrapText="1"/>
    </xf>
    <xf numFmtId="0" fontId="274" fillId="0" borderId="44" xfId="43942" applyFont="1" applyFill="1" applyBorder="1" applyAlignment="1">
      <alignment wrapText="1"/>
    </xf>
    <xf numFmtId="168" fontId="215" fillId="0" borderId="0" xfId="1" applyNumberFormat="1" applyFont="1" applyFill="1" applyAlignment="1">
      <alignment horizontal="centerContinuous" vertical="center"/>
    </xf>
    <xf numFmtId="168" fontId="215" fillId="0" borderId="0" xfId="1" applyNumberFormat="1" applyFont="1" applyFill="1" applyAlignment="1">
      <alignment vertical="center"/>
    </xf>
    <xf numFmtId="168" fontId="215" fillId="0" borderId="0" xfId="1" applyNumberFormat="1" applyFont="1" applyFill="1" applyAlignment="1">
      <alignment horizontal="center" vertical="center" wrapText="1"/>
    </xf>
    <xf numFmtId="168" fontId="215" fillId="0" borderId="0" xfId="1" applyNumberFormat="1" applyFont="1" applyFill="1" applyAlignment="1">
      <alignment horizontal="left"/>
    </xf>
    <xf numFmtId="168" fontId="248" fillId="0" borderId="0" xfId="1" applyNumberFormat="1" applyFont="1" applyFill="1" applyBorder="1" applyAlignment="1">
      <alignment horizontal="left" vertical="center" wrapText="1"/>
    </xf>
    <xf numFmtId="168" fontId="223" fillId="30" borderId="1" xfId="1" applyNumberFormat="1" applyFont="1" applyFill="1" applyBorder="1" applyAlignment="1">
      <alignment horizontal="center" vertical="center" wrapText="1"/>
    </xf>
    <xf numFmtId="168" fontId="215" fillId="0" borderId="0" xfId="1" applyNumberFormat="1" applyFont="1" applyFill="1" applyBorder="1" applyAlignment="1">
      <alignment vertical="center"/>
    </xf>
    <xf numFmtId="168" fontId="215" fillId="0" borderId="0" xfId="1" applyNumberFormat="1" applyFont="1" applyFill="1" applyAlignment="1">
      <alignment horizontal="left" vertical="center"/>
    </xf>
    <xf numFmtId="168" fontId="215" fillId="0" borderId="0" xfId="1" applyNumberFormat="1" applyFont="1" applyFill="1" applyAlignment="1">
      <alignment horizontal="center" vertical="center"/>
    </xf>
    <xf numFmtId="168" fontId="223" fillId="0" borderId="0" xfId="1" applyNumberFormat="1" applyFont="1" applyFill="1" applyBorder="1" applyAlignment="1">
      <alignment horizontal="center" vertical="center"/>
    </xf>
    <xf numFmtId="168" fontId="223" fillId="0" borderId="0" xfId="1" applyNumberFormat="1" applyFont="1" applyFill="1" applyAlignment="1">
      <alignment vertical="center"/>
    </xf>
    <xf numFmtId="0" fontId="277" fillId="0" borderId="0" xfId="0" applyFont="1" applyFill="1" applyAlignment="1">
      <alignment vertical="center"/>
    </xf>
    <xf numFmtId="0" fontId="216" fillId="0" borderId="0" xfId="0" applyFont="1" applyFill="1" applyAlignment="1">
      <alignment vertical="center" wrapText="1"/>
    </xf>
    <xf numFmtId="0" fontId="216" fillId="0" borderId="0" xfId="0" applyFont="1" applyFill="1" applyAlignment="1">
      <alignment vertical="center"/>
    </xf>
    <xf numFmtId="168" fontId="216" fillId="0" borderId="0" xfId="1" applyFont="1" applyFill="1" applyAlignment="1">
      <alignment vertical="center"/>
    </xf>
    <xf numFmtId="168" fontId="278" fillId="0" borderId="0" xfId="1" applyFont="1" applyFill="1" applyAlignment="1">
      <alignment vertical="center"/>
    </xf>
    <xf numFmtId="0" fontId="278" fillId="0" borderId="0" xfId="0" applyFont="1" applyFill="1" applyAlignment="1">
      <alignment vertical="center"/>
    </xf>
    <xf numFmtId="169" fontId="216" fillId="0" borderId="0" xfId="1" applyNumberFormat="1" applyFont="1" applyFill="1" applyAlignment="1">
      <alignment vertical="center"/>
    </xf>
    <xf numFmtId="0" fontId="250" fillId="0" borderId="3" xfId="0" applyFont="1" applyFill="1" applyBorder="1" applyAlignment="1">
      <alignment horizontal="center" vertical="center"/>
    </xf>
    <xf numFmtId="0" fontId="209" fillId="0" borderId="13" xfId="35074" applyFont="1" applyFill="1" applyBorder="1" applyAlignment="1">
      <alignment vertical="center"/>
    </xf>
    <xf numFmtId="0" fontId="274" fillId="0" borderId="44" xfId="43941" applyFont="1" applyFill="1" applyBorder="1" applyAlignment="1">
      <alignment vertical="center" wrapText="1"/>
    </xf>
    <xf numFmtId="0" fontId="210" fillId="0" borderId="44" xfId="43902" applyFont="1" applyFill="1" applyBorder="1" applyAlignment="1">
      <alignment horizontal="right" vertical="center" wrapText="1"/>
    </xf>
    <xf numFmtId="4" fontId="210" fillId="0" borderId="44" xfId="43902" applyNumberFormat="1" applyFont="1" applyFill="1" applyBorder="1" applyAlignment="1">
      <alignment horizontal="right" vertical="center" wrapText="1"/>
    </xf>
    <xf numFmtId="0" fontId="215" fillId="0" borderId="0" xfId="35069" applyFont="1" applyFill="1" applyBorder="1" applyAlignment="1">
      <alignment vertical="center" wrapText="1"/>
    </xf>
    <xf numFmtId="0" fontId="215" fillId="0" borderId="0" xfId="35069" applyFont="1" applyFill="1" applyBorder="1" applyAlignment="1">
      <alignment horizontal="right" vertical="center" wrapText="1"/>
    </xf>
    <xf numFmtId="0" fontId="209" fillId="0" borderId="32" xfId="35078" applyFont="1" applyFill="1" applyBorder="1" applyAlignment="1">
      <alignment horizontal="right" vertical="center" wrapText="1"/>
    </xf>
    <xf numFmtId="0" fontId="210" fillId="0" borderId="32" xfId="35126" applyFont="1" applyFill="1" applyBorder="1" applyAlignment="1">
      <alignment horizontal="right" vertical="center" wrapText="1"/>
    </xf>
    <xf numFmtId="0" fontId="274" fillId="27" borderId="43" xfId="43942" applyFont="1" applyFill="1" applyBorder="1" applyAlignment="1">
      <alignment horizontal="center"/>
    </xf>
    <xf numFmtId="0" fontId="281" fillId="0" borderId="44" xfId="43942" applyFont="1" applyFill="1" applyBorder="1" applyAlignment="1">
      <alignment wrapText="1"/>
    </xf>
    <xf numFmtId="0" fontId="64" fillId="0" borderId="0" xfId="43954"/>
    <xf numFmtId="0" fontId="280" fillId="0" borderId="0" xfId="43954" applyFont="1"/>
    <xf numFmtId="0" fontId="283" fillId="27" borderId="43" xfId="43962" applyFont="1" applyFill="1" applyBorder="1" applyAlignment="1">
      <alignment horizontal="center"/>
    </xf>
    <xf numFmtId="0" fontId="283" fillId="0" borderId="44" xfId="43962" applyFont="1" applyFill="1" applyBorder="1" applyAlignment="1">
      <alignment wrapText="1"/>
    </xf>
    <xf numFmtId="0" fontId="283" fillId="0" borderId="44" xfId="43962" applyFont="1" applyFill="1" applyBorder="1" applyAlignment="1">
      <alignment horizontal="right" wrapText="1"/>
    </xf>
    <xf numFmtId="4" fontId="283" fillId="0" borderId="44" xfId="43962" applyNumberFormat="1" applyFont="1" applyFill="1" applyBorder="1" applyAlignment="1">
      <alignment horizontal="right" wrapText="1"/>
    </xf>
    <xf numFmtId="0" fontId="209" fillId="0" borderId="0" xfId="0" applyFont="1" applyFill="1" applyAlignment="1">
      <alignment horizontal="center" vertical="center" wrapText="1"/>
    </xf>
    <xf numFmtId="168" fontId="0" fillId="0" borderId="0" xfId="0" applyNumberFormat="1"/>
    <xf numFmtId="0" fontId="211" fillId="0" borderId="44" xfId="35106" applyFont="1" applyFill="1" applyBorder="1" applyAlignment="1">
      <alignment wrapText="1"/>
    </xf>
    <xf numFmtId="0" fontId="211" fillId="0" borderId="44" xfId="43998" applyFont="1" applyFill="1" applyBorder="1" applyAlignment="1">
      <alignment wrapText="1"/>
    </xf>
    <xf numFmtId="0" fontId="211" fillId="0" borderId="44" xfId="43998" applyFont="1" applyFill="1" applyBorder="1" applyAlignment="1">
      <alignment horizontal="right" wrapText="1"/>
    </xf>
    <xf numFmtId="0" fontId="223" fillId="0" borderId="0" xfId="0" applyFont="1" applyFill="1" applyBorder="1" applyAlignment="1">
      <alignment horizontal="center" vertical="center"/>
    </xf>
    <xf numFmtId="4" fontId="215" fillId="0" borderId="0" xfId="0" applyNumberFormat="1" applyFont="1" applyFill="1" applyBorder="1" applyAlignment="1">
      <alignment horizontal="left" vertical="center"/>
    </xf>
    <xf numFmtId="4" fontId="290" fillId="0" borderId="0" xfId="0" applyNumberFormat="1" applyFont="1" applyFill="1" applyBorder="1" applyAlignment="1">
      <alignment horizontal="center" vertical="center"/>
    </xf>
    <xf numFmtId="4" fontId="215" fillId="0" borderId="0" xfId="0" applyNumberFormat="1" applyFont="1" applyFill="1" applyBorder="1" applyAlignment="1">
      <alignment horizontal="center" vertical="center" wrapText="1"/>
    </xf>
    <xf numFmtId="0" fontId="223" fillId="0" borderId="11" xfId="0" applyFont="1" applyFill="1" applyBorder="1" applyAlignment="1">
      <alignment horizontal="center" vertical="center" wrapText="1"/>
    </xf>
    <xf numFmtId="199" fontId="223" fillId="0" borderId="11" xfId="0" applyNumberFormat="1" applyFont="1" applyFill="1" applyBorder="1" applyAlignment="1">
      <alignment horizontal="center" vertical="center"/>
    </xf>
    <xf numFmtId="168" fontId="223" fillId="0" borderId="11" xfId="1" applyNumberFormat="1" applyFont="1" applyFill="1" applyBorder="1" applyAlignment="1">
      <alignment horizontal="center" vertical="center" wrapText="1"/>
    </xf>
    <xf numFmtId="0" fontId="215" fillId="0" borderId="48" xfId="0" applyFont="1" applyFill="1" applyBorder="1" applyAlignment="1">
      <alignment horizontal="center" vertical="center" wrapText="1"/>
    </xf>
    <xf numFmtId="9" fontId="215" fillId="0" borderId="49" xfId="2" applyNumberFormat="1" applyFont="1" applyFill="1" applyBorder="1" applyAlignment="1">
      <alignment horizontal="center" vertical="center" wrapText="1"/>
    </xf>
    <xf numFmtId="0" fontId="215" fillId="0" borderId="47" xfId="0" applyFont="1" applyFill="1" applyBorder="1" applyAlignment="1">
      <alignment horizontal="center" vertical="center" wrapText="1"/>
    </xf>
    <xf numFmtId="0" fontId="215" fillId="0" borderId="50" xfId="0" applyFont="1" applyFill="1" applyBorder="1" applyAlignment="1">
      <alignment horizontal="center" vertical="center" wrapText="1"/>
    </xf>
    <xf numFmtId="4" fontId="223" fillId="0" borderId="0" xfId="0" applyNumberFormat="1" applyFont="1" applyFill="1" applyBorder="1" applyAlignment="1">
      <alignment horizontal="center" vertical="center"/>
    </xf>
    <xf numFmtId="199" fontId="223" fillId="0" borderId="0" xfId="1" applyNumberFormat="1" applyFont="1" applyFill="1" applyBorder="1" applyAlignment="1">
      <alignment horizontal="center" vertical="center" wrapText="1"/>
    </xf>
    <xf numFmtId="183" fontId="223" fillId="0" borderId="0" xfId="1" applyNumberFormat="1" applyFont="1" applyFill="1" applyBorder="1" applyAlignment="1">
      <alignment horizontal="center" vertical="center"/>
    </xf>
    <xf numFmtId="168" fontId="223" fillId="0" borderId="0" xfId="1" applyNumberFormat="1" applyFont="1" applyFill="1" applyBorder="1" applyAlignment="1">
      <alignment horizontal="center" vertical="center" wrapText="1"/>
    </xf>
    <xf numFmtId="199" fontId="215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168" fontId="223" fillId="0" borderId="1" xfId="1" applyFont="1" applyFill="1" applyBorder="1" applyAlignment="1">
      <alignment horizontal="center" vertical="center"/>
    </xf>
    <xf numFmtId="200" fontId="218" fillId="0" borderId="1" xfId="0" applyNumberFormat="1" applyFont="1" applyFill="1" applyBorder="1" applyAlignment="1">
      <alignment horizontal="center" vertical="center" wrapText="1"/>
    </xf>
    <xf numFmtId="0" fontId="215" fillId="0" borderId="0" xfId="35080" applyFont="1" applyFill="1" applyBorder="1" applyAlignment="1">
      <alignment horizontal="center" vertical="center" wrapText="1"/>
    </xf>
    <xf numFmtId="0" fontId="223" fillId="0" borderId="0" xfId="0" applyFont="1" applyFill="1" applyBorder="1" applyAlignment="1">
      <alignment horizontal="center" vertical="center"/>
    </xf>
    <xf numFmtId="168" fontId="223" fillId="0" borderId="1" xfId="1" applyNumberFormat="1" applyFont="1" applyFill="1" applyBorder="1" applyAlignment="1">
      <alignment vertical="center"/>
    </xf>
    <xf numFmtId="0" fontId="223" fillId="0" borderId="1" xfId="0" applyFont="1" applyFill="1" applyBorder="1" applyAlignment="1">
      <alignment vertical="center"/>
    </xf>
    <xf numFmtId="43" fontId="215" fillId="0" borderId="0" xfId="0" applyNumberFormat="1" applyFont="1" applyFill="1" applyAlignment="1">
      <alignment vertical="center"/>
    </xf>
    <xf numFmtId="0" fontId="211" fillId="0" borderId="54" xfId="35134" applyFont="1" applyBorder="1" applyAlignment="1">
      <alignment wrapText="1"/>
    </xf>
    <xf numFmtId="0" fontId="211" fillId="0" borderId="54" xfId="35134" applyFont="1" applyBorder="1" applyAlignment="1">
      <alignment horizontal="right" wrapText="1"/>
    </xf>
    <xf numFmtId="168" fontId="211" fillId="0" borderId="54" xfId="1" applyFont="1" applyFill="1" applyBorder="1" applyAlignment="1">
      <alignment horizontal="right" wrapText="1"/>
    </xf>
    <xf numFmtId="0" fontId="277" fillId="0" borderId="0" xfId="0" applyFont="1" applyFill="1" applyAlignment="1">
      <alignment horizontal="left" vertical="center"/>
    </xf>
    <xf numFmtId="4" fontId="277" fillId="0" borderId="0" xfId="0" applyNumberFormat="1" applyFont="1" applyFill="1" applyBorder="1" applyAlignment="1">
      <alignment horizontal="center" vertical="center"/>
    </xf>
    <xf numFmtId="168" fontId="277" fillId="0" borderId="0" xfId="1" applyFont="1" applyFill="1" applyBorder="1" applyAlignment="1">
      <alignment vertical="center"/>
    </xf>
    <xf numFmtId="43" fontId="277" fillId="0" borderId="0" xfId="0" applyNumberFormat="1" applyFont="1" applyFill="1" applyBorder="1" applyAlignment="1">
      <alignment vertical="center"/>
    </xf>
    <xf numFmtId="4" fontId="277" fillId="0" borderId="0" xfId="0" applyNumberFormat="1" applyFont="1" applyFill="1" applyBorder="1" applyAlignment="1">
      <alignment vertical="center"/>
    </xf>
    <xf numFmtId="0" fontId="209" fillId="2" borderId="0" xfId="0" applyFont="1" applyFill="1" applyBorder="1" applyAlignment="1">
      <alignment vertical="center"/>
    </xf>
    <xf numFmtId="0" fontId="250" fillId="2" borderId="0" xfId="0" applyFont="1" applyFill="1" applyBorder="1" applyAlignment="1">
      <alignment vertical="center"/>
    </xf>
    <xf numFmtId="0" fontId="215" fillId="2" borderId="0" xfId="0" applyFont="1" applyFill="1" applyBorder="1" applyAlignment="1">
      <alignment vertical="center"/>
    </xf>
    <xf numFmtId="17" fontId="223" fillId="2" borderId="0" xfId="0" applyNumberFormat="1" applyFont="1" applyFill="1" applyBorder="1" applyAlignment="1">
      <alignment vertical="center" wrapText="1"/>
    </xf>
    <xf numFmtId="0" fontId="250" fillId="2" borderId="0" xfId="35074" applyFont="1" applyFill="1" applyBorder="1" applyAlignment="1">
      <alignment vertical="center"/>
    </xf>
    <xf numFmtId="0" fontId="250" fillId="2" borderId="0" xfId="0" applyFont="1" applyFill="1" applyBorder="1" applyAlignment="1">
      <alignment horizontal="center" vertical="center"/>
    </xf>
    <xf numFmtId="0" fontId="223" fillId="2" borderId="0" xfId="0" applyFont="1" applyFill="1" applyBorder="1" applyAlignment="1">
      <alignment horizontal="center" vertical="center"/>
    </xf>
    <xf numFmtId="0" fontId="209" fillId="2" borderId="0" xfId="35074" applyFont="1" applyFill="1" applyBorder="1" applyAlignment="1">
      <alignment vertical="center"/>
    </xf>
    <xf numFmtId="170" fontId="209" fillId="2" borderId="0" xfId="1" applyNumberFormat="1" applyFont="1" applyFill="1" applyBorder="1" applyAlignment="1">
      <alignment horizontal="center" vertical="center"/>
    </xf>
    <xf numFmtId="172" fontId="209" fillId="2" borderId="0" xfId="0" applyNumberFormat="1" applyFont="1" applyFill="1" applyBorder="1" applyAlignment="1">
      <alignment vertical="center"/>
    </xf>
    <xf numFmtId="170" fontId="215" fillId="2" borderId="0" xfId="1" applyNumberFormat="1" applyFont="1" applyFill="1" applyBorder="1" applyAlignment="1">
      <alignment horizontal="center" vertical="center"/>
    </xf>
    <xf numFmtId="172" fontId="215" fillId="2" borderId="0" xfId="0" applyNumberFormat="1" applyFont="1" applyFill="1" applyBorder="1" applyAlignment="1">
      <alignment vertical="center"/>
    </xf>
    <xf numFmtId="177" fontId="250" fillId="2" borderId="0" xfId="0" applyNumberFormat="1" applyFont="1" applyFill="1" applyBorder="1" applyAlignment="1">
      <alignment horizontal="center" vertical="center"/>
    </xf>
    <xf numFmtId="170" fontId="250" fillId="2" borderId="0" xfId="1" applyNumberFormat="1" applyFont="1" applyFill="1" applyBorder="1" applyAlignment="1">
      <alignment horizontal="center" vertical="center"/>
    </xf>
    <xf numFmtId="175" fontId="209" fillId="2" borderId="0" xfId="0" applyNumberFormat="1" applyFont="1" applyFill="1" applyBorder="1" applyAlignment="1">
      <alignment vertical="center"/>
    </xf>
    <xf numFmtId="170" fontId="223" fillId="2" borderId="0" xfId="1" applyNumberFormat="1" applyFont="1" applyFill="1" applyBorder="1" applyAlignment="1">
      <alignment horizontal="left" vertical="center"/>
    </xf>
    <xf numFmtId="175" fontId="215" fillId="2" borderId="0" xfId="0" applyNumberFormat="1" applyFont="1" applyFill="1" applyBorder="1" applyAlignment="1">
      <alignment vertical="center"/>
    </xf>
    <xf numFmtId="169" fontId="215" fillId="2" borderId="0" xfId="1" applyNumberFormat="1" applyFont="1" applyFill="1" applyBorder="1" applyAlignment="1">
      <alignment vertical="center"/>
    </xf>
    <xf numFmtId="1" fontId="215" fillId="2" borderId="0" xfId="0" applyNumberFormat="1" applyFont="1" applyFill="1" applyBorder="1" applyAlignment="1">
      <alignment vertical="center"/>
    </xf>
    <xf numFmtId="0" fontId="211" fillId="27" borderId="53" xfId="44032" applyFont="1" applyFill="1" applyBorder="1" applyAlignment="1">
      <alignment horizontal="center"/>
    </xf>
    <xf numFmtId="0" fontId="211" fillId="0" borderId="56" xfId="44032" applyFont="1" applyFill="1" applyBorder="1" applyAlignment="1">
      <alignment wrapText="1"/>
    </xf>
    <xf numFmtId="0" fontId="292" fillId="27" borderId="53" xfId="44033" applyFont="1" applyFill="1" applyBorder="1" applyAlignment="1">
      <alignment horizontal="center"/>
    </xf>
    <xf numFmtId="0" fontId="292" fillId="0" borderId="56" xfId="44033" applyFont="1" applyFill="1" applyBorder="1" applyAlignment="1">
      <alignment wrapText="1"/>
    </xf>
    <xf numFmtId="0" fontId="292" fillId="0" borderId="56" xfId="44033" applyFont="1" applyFill="1" applyBorder="1" applyAlignment="1">
      <alignment horizontal="right" wrapText="1"/>
    </xf>
    <xf numFmtId="4" fontId="292" fillId="0" borderId="56" xfId="44033" applyNumberFormat="1" applyFont="1" applyFill="1" applyBorder="1" applyAlignment="1">
      <alignment horizontal="right" wrapText="1"/>
    </xf>
    <xf numFmtId="0" fontId="292" fillId="29" borderId="56" xfId="35106" applyFont="1" applyFill="1" applyBorder="1" applyAlignment="1">
      <alignment horizontal="right" wrapText="1"/>
    </xf>
    <xf numFmtId="0" fontId="292" fillId="29" borderId="56" xfId="35106" applyFont="1" applyFill="1" applyBorder="1" applyAlignment="1">
      <alignment wrapText="1"/>
    </xf>
    <xf numFmtId="0" fontId="0" fillId="29" borderId="0" xfId="0" applyFill="1"/>
    <xf numFmtId="0" fontId="253" fillId="0" borderId="26" xfId="35060" applyBorder="1"/>
    <xf numFmtId="10" fontId="215" fillId="0" borderId="0" xfId="35080" applyNumberFormat="1" applyFont="1" applyFill="1" applyAlignment="1">
      <alignment horizontal="center" vertical="center" wrapText="1"/>
    </xf>
    <xf numFmtId="0" fontId="292" fillId="29" borderId="0" xfId="35106" applyFont="1" applyFill="1" applyBorder="1" applyAlignment="1">
      <alignment horizontal="right" wrapText="1"/>
    </xf>
    <xf numFmtId="0" fontId="274" fillId="0" borderId="0" xfId="43942" applyFont="1" applyFill="1" applyBorder="1" applyAlignment="1">
      <alignment wrapText="1"/>
    </xf>
    <xf numFmtId="210" fontId="215" fillId="0" borderId="1" xfId="0" applyNumberFormat="1" applyFont="1" applyFill="1" applyBorder="1" applyAlignment="1">
      <alignment horizontal="center" vertical="center" wrapText="1"/>
    </xf>
    <xf numFmtId="0" fontId="64" fillId="0" borderId="0" xfId="43954" applyFill="1"/>
    <xf numFmtId="0" fontId="223" fillId="0" borderId="0" xfId="0" applyFont="1" applyFill="1" applyBorder="1" applyAlignment="1">
      <alignment horizontal="center" vertical="center"/>
    </xf>
    <xf numFmtId="0" fontId="215" fillId="0" borderId="0" xfId="35080" applyFont="1" applyFill="1" applyBorder="1" applyAlignment="1">
      <alignment horizontal="center" vertical="center" wrapText="1"/>
    </xf>
    <xf numFmtId="0" fontId="211" fillId="0" borderId="56" xfId="44033" applyFont="1" applyFill="1" applyBorder="1" applyAlignment="1">
      <alignment wrapText="1"/>
    </xf>
    <xf numFmtId="173" fontId="215" fillId="0" borderId="0" xfId="2" applyNumberFormat="1" applyFont="1" applyFill="1" applyAlignment="1">
      <alignment horizontal="center" vertical="center"/>
    </xf>
    <xf numFmtId="173" fontId="209" fillId="0" borderId="0" xfId="2" applyNumberFormat="1" applyFont="1" applyFill="1" applyAlignment="1">
      <alignment horizontal="center" vertical="center"/>
    </xf>
    <xf numFmtId="173" fontId="223" fillId="0" borderId="0" xfId="2" applyNumberFormat="1" applyFont="1" applyFill="1" applyAlignment="1">
      <alignment horizontal="center" vertical="center"/>
    </xf>
    <xf numFmtId="173" fontId="250" fillId="0" borderId="0" xfId="2" applyNumberFormat="1" applyFont="1" applyFill="1" applyAlignment="1">
      <alignment horizontal="center" vertical="center"/>
    </xf>
    <xf numFmtId="168" fontId="277" fillId="0" borderId="1" xfId="1" applyFont="1" applyFill="1" applyBorder="1" applyAlignment="1">
      <alignment vertical="center"/>
    </xf>
    <xf numFmtId="2" fontId="215" fillId="0" borderId="0" xfId="0" applyNumberFormat="1" applyFont="1" applyFill="1" applyAlignment="1">
      <alignment horizontal="center" vertical="center"/>
    </xf>
    <xf numFmtId="0" fontId="217" fillId="0" borderId="1" xfId="0" applyFont="1" applyFill="1" applyBorder="1" applyAlignment="1">
      <alignment horizontal="center" vertical="center" wrapText="1"/>
    </xf>
    <xf numFmtId="0" fontId="216" fillId="0" borderId="0" xfId="0" applyFont="1" applyFill="1" applyAlignment="1">
      <alignment horizontal="center" vertical="center"/>
    </xf>
    <xf numFmtId="0" fontId="217" fillId="0" borderId="28" xfId="0" applyFont="1" applyFill="1" applyBorder="1" applyAlignment="1">
      <alignment horizontal="center" vertical="center"/>
    </xf>
    <xf numFmtId="1" fontId="216" fillId="0" borderId="0" xfId="0" applyNumberFormat="1" applyFont="1" applyFill="1" applyBorder="1" applyAlignment="1">
      <alignment horizontal="center" vertical="center"/>
    </xf>
    <xf numFmtId="1" fontId="216" fillId="0" borderId="0" xfId="0" applyNumberFormat="1" applyFont="1" applyFill="1" applyBorder="1" applyAlignment="1">
      <alignment horizontal="center" vertical="center" wrapText="1"/>
    </xf>
    <xf numFmtId="204" fontId="216" fillId="0" borderId="0" xfId="0" applyNumberFormat="1" applyFont="1" applyFill="1" applyBorder="1" applyAlignment="1">
      <alignment horizontal="center" vertical="center"/>
    </xf>
    <xf numFmtId="171" fontId="216" fillId="0" borderId="0" xfId="0" applyNumberFormat="1" applyFont="1" applyFill="1" applyBorder="1" applyAlignment="1">
      <alignment horizontal="center" vertical="center"/>
    </xf>
    <xf numFmtId="173" fontId="216" fillId="0" borderId="0" xfId="2" applyNumberFormat="1" applyFont="1" applyFill="1" applyAlignment="1">
      <alignment vertical="center"/>
    </xf>
    <xf numFmtId="9" fontId="216" fillId="0" borderId="0" xfId="2" applyFont="1" applyFill="1" applyAlignment="1">
      <alignment horizontal="center" vertical="center"/>
    </xf>
    <xf numFmtId="0" fontId="216" fillId="0" borderId="0" xfId="79" applyFont="1" applyFill="1" applyAlignment="1">
      <alignment horizontal="left" vertical="center"/>
    </xf>
    <xf numFmtId="193" fontId="216" fillId="0" borderId="0" xfId="79" applyNumberFormat="1" applyFont="1" applyFill="1" applyAlignment="1">
      <alignment horizontal="center" vertical="center"/>
    </xf>
    <xf numFmtId="0" fontId="216" fillId="0" borderId="0" xfId="0" applyFont="1" applyFill="1" applyBorder="1" applyAlignment="1">
      <alignment horizontal="center" vertical="center" wrapText="1"/>
    </xf>
    <xf numFmtId="190" fontId="216" fillId="0" borderId="0" xfId="0" applyNumberFormat="1" applyFont="1" applyFill="1" applyBorder="1" applyAlignment="1">
      <alignment horizontal="center" vertical="center" wrapText="1"/>
    </xf>
    <xf numFmtId="168" fontId="216" fillId="0" borderId="0" xfId="1" applyFont="1" applyFill="1" applyAlignment="1">
      <alignment horizontal="center" vertical="center"/>
    </xf>
    <xf numFmtId="1" fontId="216" fillId="0" borderId="0" xfId="6" applyNumberFormat="1" applyFont="1" applyFill="1" applyBorder="1" applyAlignment="1">
      <alignment horizontal="center" vertical="center" wrapText="1"/>
    </xf>
    <xf numFmtId="1" fontId="216" fillId="0" borderId="0" xfId="6" applyNumberFormat="1" applyFont="1" applyFill="1" applyBorder="1" applyAlignment="1">
      <alignment horizontal="center" vertical="center"/>
    </xf>
    <xf numFmtId="0" fontId="216" fillId="0" borderId="0" xfId="6" applyFont="1" applyFill="1" applyAlignment="1">
      <alignment horizontal="center" vertical="center"/>
    </xf>
    <xf numFmtId="9" fontId="216" fillId="0" borderId="0" xfId="2" applyFont="1" applyFill="1" applyAlignment="1">
      <alignment vertical="center"/>
    </xf>
    <xf numFmtId="0" fontId="217" fillId="0" borderId="0" xfId="0" applyFont="1" applyFill="1" applyAlignment="1">
      <alignment vertical="center"/>
    </xf>
    <xf numFmtId="0" fontId="217" fillId="0" borderId="0" xfId="0" applyFont="1" applyFill="1" applyAlignment="1">
      <alignment horizontal="center" vertical="center"/>
    </xf>
    <xf numFmtId="0" fontId="216" fillId="0" borderId="0" xfId="3" applyFont="1" applyFill="1" applyBorder="1" applyAlignment="1">
      <alignment horizontal="center" vertical="center" wrapText="1"/>
    </xf>
    <xf numFmtId="204" fontId="216" fillId="0" borderId="0" xfId="0" applyNumberFormat="1" applyFont="1" applyFill="1" applyBorder="1" applyAlignment="1">
      <alignment horizontal="center" vertical="center" wrapText="1"/>
    </xf>
    <xf numFmtId="170" fontId="216" fillId="0" borderId="0" xfId="1" applyNumberFormat="1" applyFont="1" applyFill="1" applyBorder="1" applyAlignment="1">
      <alignment horizontal="center" vertical="center"/>
    </xf>
    <xf numFmtId="176" fontId="216" fillId="0" borderId="0" xfId="0" applyNumberFormat="1" applyFont="1" applyFill="1" applyAlignment="1">
      <alignment vertical="center"/>
    </xf>
    <xf numFmtId="199" fontId="216" fillId="0" borderId="0" xfId="2" applyNumberFormat="1" applyFont="1" applyFill="1" applyAlignment="1">
      <alignment vertical="center"/>
    </xf>
    <xf numFmtId="0" fontId="216" fillId="0" borderId="0" xfId="0" applyFont="1" applyFill="1" applyAlignment="1">
      <alignment horizontal="left" vertical="center"/>
    </xf>
    <xf numFmtId="168" fontId="216" fillId="0" borderId="0" xfId="0" applyNumberFormat="1" applyFont="1" applyFill="1" applyBorder="1" applyAlignment="1">
      <alignment horizontal="center" vertical="center" wrapText="1"/>
    </xf>
    <xf numFmtId="1" fontId="217" fillId="0" borderId="28" xfId="8850" applyNumberFormat="1" applyFont="1" applyFill="1" applyBorder="1" applyAlignment="1">
      <alignment horizontal="center" vertical="center" wrapText="1"/>
    </xf>
    <xf numFmtId="177" fontId="216" fillId="0" borderId="0" xfId="0" applyNumberFormat="1" applyFont="1" applyFill="1" applyBorder="1" applyAlignment="1">
      <alignment horizontal="center" vertical="center"/>
    </xf>
    <xf numFmtId="3" fontId="216" fillId="0" borderId="0" xfId="1" applyNumberFormat="1" applyFont="1" applyFill="1" applyBorder="1" applyAlignment="1">
      <alignment horizontal="center" vertical="center" wrapText="1"/>
    </xf>
    <xf numFmtId="172" fontId="216" fillId="0" borderId="0" xfId="0" applyNumberFormat="1" applyFont="1" applyFill="1" applyBorder="1" applyAlignment="1">
      <alignment vertical="center" wrapText="1"/>
    </xf>
    <xf numFmtId="179" fontId="216" fillId="0" borderId="0" xfId="0" applyNumberFormat="1" applyFont="1" applyFill="1" applyAlignment="1">
      <alignment horizontal="center" vertical="center"/>
    </xf>
    <xf numFmtId="179" fontId="276" fillId="0" borderId="0" xfId="0" applyNumberFormat="1" applyFont="1" applyFill="1" applyBorder="1" applyAlignment="1">
      <alignment horizontal="justify" vertical="center" wrapText="1"/>
    </xf>
    <xf numFmtId="49" fontId="216" fillId="0" borderId="0" xfId="0" applyNumberFormat="1" applyFont="1" applyFill="1" applyBorder="1" applyAlignment="1">
      <alignment vertical="center"/>
    </xf>
    <xf numFmtId="174" fontId="216" fillId="0" borderId="0" xfId="1" applyNumberFormat="1" applyFont="1" applyFill="1" applyBorder="1" applyAlignment="1">
      <alignment horizontal="center" vertical="center" wrapText="1"/>
    </xf>
    <xf numFmtId="172" fontId="216" fillId="0" borderId="0" xfId="0" applyNumberFormat="1" applyFont="1" applyFill="1" applyBorder="1" applyAlignment="1">
      <alignment vertical="center"/>
    </xf>
    <xf numFmtId="0" fontId="280" fillId="0" borderId="0" xfId="0" applyFont="1" applyFill="1" applyAlignment="1">
      <alignment vertical="center"/>
    </xf>
    <xf numFmtId="177" fontId="216" fillId="0" borderId="0" xfId="0" applyNumberFormat="1" applyFont="1" applyFill="1" applyBorder="1" applyAlignment="1">
      <alignment horizontal="left" vertical="center"/>
    </xf>
    <xf numFmtId="0" fontId="223" fillId="0" borderId="0" xfId="0" applyFont="1" applyFill="1" applyAlignment="1">
      <alignment horizontal="left" vertical="center"/>
    </xf>
    <xf numFmtId="0" fontId="211" fillId="27" borderId="0" xfId="44032" applyFont="1" applyFill="1" applyBorder="1" applyAlignment="1">
      <alignment horizontal="center"/>
    </xf>
    <xf numFmtId="0" fontId="211" fillId="0" borderId="57" xfId="44032" applyFont="1" applyBorder="1" applyAlignment="1">
      <alignment horizontal="right" wrapText="1"/>
    </xf>
    <xf numFmtId="179" fontId="216" fillId="33" borderId="0" xfId="35092" applyNumberFormat="1" applyFont="1" applyFill="1" applyBorder="1" applyAlignment="1">
      <alignment vertical="center"/>
    </xf>
    <xf numFmtId="196" fontId="216" fillId="0" borderId="0" xfId="35092" applyNumberFormat="1" applyFont="1" applyFill="1" applyBorder="1" applyAlignment="1">
      <alignment vertical="center"/>
    </xf>
    <xf numFmtId="175" fontId="298" fillId="0" borderId="0" xfId="0" applyNumberFormat="1" applyFont="1" applyFill="1" applyAlignment="1">
      <alignment vertical="center"/>
    </xf>
    <xf numFmtId="9" fontId="299" fillId="0" borderId="0" xfId="2" applyFont="1" applyFill="1" applyAlignment="1">
      <alignment vertical="center"/>
    </xf>
    <xf numFmtId="199" fontId="216" fillId="0" borderId="0" xfId="79" applyNumberFormat="1" applyFont="1" applyFill="1" applyAlignment="1">
      <alignment horizontal="left" vertical="center"/>
    </xf>
    <xf numFmtId="0" fontId="223" fillId="0" borderId="61" xfId="79" applyFont="1" applyFill="1" applyBorder="1" applyAlignment="1">
      <alignment horizontal="center" vertical="center" wrapText="1"/>
    </xf>
    <xf numFmtId="2" fontId="223" fillId="0" borderId="61" xfId="0" applyNumberFormat="1" applyFont="1" applyFill="1" applyBorder="1" applyAlignment="1">
      <alignment horizontal="center" vertical="center"/>
    </xf>
    <xf numFmtId="4" fontId="0" fillId="0" borderId="0" xfId="0" applyNumberFormat="1"/>
    <xf numFmtId="0" fontId="211" fillId="0" borderId="57" xfId="44033" applyFont="1" applyBorder="1" applyAlignment="1">
      <alignment horizontal="right" wrapText="1"/>
    </xf>
    <xf numFmtId="4" fontId="211" fillId="0" borderId="57" xfId="44033" applyNumberFormat="1" applyFont="1" applyBorder="1" applyAlignment="1">
      <alignment horizontal="right" wrapText="1"/>
    </xf>
    <xf numFmtId="0" fontId="255" fillId="0" borderId="57" xfId="35104" applyBorder="1" applyAlignment="1">
      <alignment horizontal="right" wrapText="1"/>
    </xf>
    <xf numFmtId="168" fontId="210" fillId="0" borderId="57" xfId="1" applyFont="1" applyFill="1" applyBorder="1" applyAlignment="1">
      <alignment horizontal="right" wrapText="1"/>
    </xf>
    <xf numFmtId="199" fontId="215" fillId="0" borderId="0" xfId="0" applyNumberFormat="1" applyFont="1" applyFill="1" applyAlignment="1">
      <alignment horizontal="center" vertical="center" wrapText="1"/>
    </xf>
    <xf numFmtId="49" fontId="216" fillId="0" borderId="0" xfId="0" applyNumberFormat="1" applyFont="1" applyFill="1" applyBorder="1" applyAlignment="1">
      <alignment horizontal="center" vertical="center"/>
    </xf>
    <xf numFmtId="0" fontId="276" fillId="0" borderId="0" xfId="0" applyFont="1" applyFill="1" applyBorder="1" applyAlignment="1">
      <alignment horizontal="justify" vertical="center" wrapText="1"/>
    </xf>
    <xf numFmtId="0" fontId="209" fillId="0" borderId="0" xfId="0" applyFont="1" applyFill="1" applyAlignment="1">
      <alignment horizontal="center" vertical="center" wrapText="1"/>
    </xf>
    <xf numFmtId="0" fontId="217" fillId="0" borderId="60" xfId="0" applyFont="1" applyFill="1" applyBorder="1" applyAlignment="1">
      <alignment horizontal="center" vertical="center"/>
    </xf>
    <xf numFmtId="179" fontId="217" fillId="0" borderId="60" xfId="0" applyNumberFormat="1" applyFont="1" applyFill="1" applyBorder="1" applyAlignment="1">
      <alignment horizontal="center" vertical="center"/>
    </xf>
    <xf numFmtId="0" fontId="217" fillId="0" borderId="61" xfId="79" applyFont="1" applyFill="1" applyBorder="1" applyAlignment="1">
      <alignment horizontal="center" vertical="center"/>
    </xf>
    <xf numFmtId="199" fontId="217" fillId="0" borderId="59" xfId="7" applyNumberFormat="1" applyFont="1" applyFill="1" applyBorder="1" applyAlignment="1">
      <alignment horizontal="center" vertical="center" wrapText="1"/>
    </xf>
    <xf numFmtId="0" fontId="217" fillId="0" borderId="58" xfId="0" applyFont="1" applyFill="1" applyBorder="1" applyAlignment="1">
      <alignment horizontal="center" vertical="center"/>
    </xf>
    <xf numFmtId="0" fontId="217" fillId="0" borderId="59" xfId="0" applyFont="1" applyFill="1" applyBorder="1" applyAlignment="1">
      <alignment horizontal="center" vertical="center"/>
    </xf>
    <xf numFmtId="0" fontId="217" fillId="0" borderId="59" xfId="6" applyFont="1" applyFill="1" applyBorder="1" applyAlignment="1">
      <alignment horizontal="center" vertical="center"/>
    </xf>
    <xf numFmtId="177" fontId="217" fillId="0" borderId="59" xfId="0" applyNumberFormat="1" applyFont="1" applyFill="1" applyBorder="1" applyAlignment="1">
      <alignment horizontal="center" vertical="center"/>
    </xf>
    <xf numFmtId="177" fontId="217" fillId="0" borderId="58" xfId="0" applyNumberFormat="1" applyFont="1" applyFill="1" applyBorder="1" applyAlignment="1">
      <alignment horizontal="center" vertical="center"/>
    </xf>
    <xf numFmtId="177" fontId="217" fillId="0" borderId="59" xfId="0" applyNumberFormat="1" applyFont="1" applyFill="1" applyBorder="1" applyAlignment="1">
      <alignment horizontal="center" vertical="center" wrapText="1"/>
    </xf>
    <xf numFmtId="177" fontId="217" fillId="0" borderId="58" xfId="0" applyNumberFormat="1" applyFont="1" applyFill="1" applyBorder="1" applyAlignment="1">
      <alignment horizontal="left" vertical="center"/>
    </xf>
    <xf numFmtId="199" fontId="217" fillId="0" borderId="61" xfId="7" applyNumberFormat="1" applyFont="1" applyFill="1" applyBorder="1" applyAlignment="1">
      <alignment horizontal="center" vertical="center" wrapText="1"/>
    </xf>
    <xf numFmtId="0" fontId="217" fillId="0" borderId="61" xfId="79" applyFont="1" applyFill="1" applyBorder="1" applyAlignment="1">
      <alignment horizontal="right" vertical="center"/>
    </xf>
    <xf numFmtId="204" fontId="217" fillId="0" borderId="61" xfId="7" applyNumberFormat="1" applyFont="1" applyFill="1" applyBorder="1" applyAlignment="1">
      <alignment horizontal="center" vertical="center" wrapText="1"/>
    </xf>
    <xf numFmtId="0" fontId="215" fillId="0" borderId="61" xfId="0" applyFont="1" applyFill="1" applyBorder="1" applyAlignment="1">
      <alignment horizontal="center" vertical="center"/>
    </xf>
    <xf numFmtId="2" fontId="215" fillId="0" borderId="61" xfId="0" applyNumberFormat="1" applyFont="1" applyFill="1" applyBorder="1" applyAlignment="1">
      <alignment horizontal="center" vertical="center"/>
    </xf>
    <xf numFmtId="0" fontId="214" fillId="0" borderId="13" xfId="0" applyFont="1" applyBorder="1" applyAlignment="1">
      <alignment horizontal="center" vertical="center"/>
    </xf>
    <xf numFmtId="179" fontId="215" fillId="0" borderId="13" xfId="0" applyNumberFormat="1" applyFont="1" applyBorder="1" applyAlignment="1">
      <alignment horizontal="center" vertical="center" wrapText="1"/>
    </xf>
    <xf numFmtId="3" fontId="214" fillId="0" borderId="13" xfId="0" applyNumberFormat="1" applyFont="1" applyBorder="1" applyAlignment="1">
      <alignment horizontal="center" vertical="center"/>
    </xf>
    <xf numFmtId="0" fontId="276" fillId="0" borderId="0" xfId="0" applyFont="1" applyFill="1" applyBorder="1" applyAlignment="1">
      <alignment horizontal="left" vertical="center" wrapText="1"/>
    </xf>
    <xf numFmtId="0" fontId="276" fillId="0" borderId="0" xfId="0" applyFont="1" applyFill="1" applyBorder="1" applyAlignment="1">
      <alignment horizontal="left" vertical="center"/>
    </xf>
    <xf numFmtId="0" fontId="217" fillId="0" borderId="58" xfId="0" applyFont="1" applyFill="1" applyBorder="1" applyAlignment="1">
      <alignment horizontal="center" vertical="center" wrapText="1"/>
    </xf>
    <xf numFmtId="0" fontId="216" fillId="0" borderId="0" xfId="0" applyFont="1" applyFill="1" applyAlignment="1">
      <alignment horizontal="centerContinuous" vertical="center"/>
    </xf>
    <xf numFmtId="0" fontId="216" fillId="0" borderId="0" xfId="0" applyFont="1" applyFill="1" applyBorder="1" applyAlignment="1">
      <alignment vertical="center"/>
    </xf>
    <xf numFmtId="0" fontId="216" fillId="0" borderId="0" xfId="0" applyFont="1" applyFill="1" applyBorder="1" applyAlignment="1">
      <alignment horizontal="center" vertical="center"/>
    </xf>
    <xf numFmtId="1" fontId="216" fillId="0" borderId="0" xfId="0" applyNumberFormat="1" applyFont="1" applyFill="1" applyBorder="1" applyAlignment="1">
      <alignment vertical="center" wrapText="1"/>
    </xf>
    <xf numFmtId="195" fontId="216" fillId="0" borderId="0" xfId="7" applyNumberFormat="1" applyFont="1" applyFill="1" applyAlignment="1">
      <alignment horizontal="center" vertical="center" wrapText="1"/>
    </xf>
    <xf numFmtId="9" fontId="216" fillId="0" borderId="0" xfId="2" applyFont="1" applyFill="1" applyAlignment="1">
      <alignment horizontal="center" vertical="center" wrapText="1"/>
    </xf>
    <xf numFmtId="10" fontId="216" fillId="0" borderId="0" xfId="2" applyNumberFormat="1" applyFont="1" applyFill="1" applyBorder="1" applyAlignment="1">
      <alignment vertical="center"/>
    </xf>
    <xf numFmtId="1" fontId="216" fillId="0" borderId="0" xfId="0" applyNumberFormat="1" applyFont="1" applyFill="1" applyAlignment="1">
      <alignment vertical="center"/>
    </xf>
    <xf numFmtId="0" fontId="216" fillId="0" borderId="0" xfId="6" applyFont="1" applyFill="1" applyBorder="1" applyAlignment="1">
      <alignment vertical="center"/>
    </xf>
    <xf numFmtId="0" fontId="216" fillId="0" borderId="0" xfId="0" applyFont="1" applyFill="1" applyAlignment="1">
      <alignment horizontal="center" vertical="center" wrapText="1"/>
    </xf>
    <xf numFmtId="175" fontId="216" fillId="0" borderId="0" xfId="0" applyNumberFormat="1" applyFont="1" applyFill="1" applyAlignment="1">
      <alignment vertical="center"/>
    </xf>
    <xf numFmtId="177" fontId="216" fillId="0" borderId="0" xfId="0" applyNumberFormat="1" applyFont="1" applyFill="1" applyBorder="1" applyAlignment="1">
      <alignment horizontal="centerContinuous" vertical="center"/>
    </xf>
    <xf numFmtId="9" fontId="216" fillId="0" borderId="0" xfId="2" applyFont="1" applyFill="1" applyBorder="1" applyAlignment="1">
      <alignment horizontal="center" vertical="center"/>
    </xf>
    <xf numFmtId="175" fontId="217" fillId="0" borderId="0" xfId="0" applyNumberFormat="1" applyFont="1" applyFill="1" applyBorder="1" applyAlignment="1">
      <alignment vertical="center"/>
    </xf>
    <xf numFmtId="0" fontId="217" fillId="0" borderId="58" xfId="6" applyFont="1" applyFill="1" applyBorder="1" applyAlignment="1">
      <alignment horizontal="center" vertical="center"/>
    </xf>
    <xf numFmtId="0" fontId="217" fillId="0" borderId="36" xfId="0" applyFont="1" applyFill="1" applyBorder="1" applyAlignment="1">
      <alignment horizontal="center" vertical="center"/>
    </xf>
    <xf numFmtId="172" fontId="216" fillId="0" borderId="0" xfId="0" applyNumberFormat="1" applyFont="1" applyFill="1" applyAlignment="1">
      <alignment horizontal="center" vertical="center" wrapText="1"/>
    </xf>
    <xf numFmtId="170" fontId="217" fillId="0" borderId="58" xfId="1" applyNumberFormat="1" applyFont="1" applyFill="1" applyBorder="1" applyAlignment="1">
      <alignment horizontal="center" vertical="center" wrapText="1"/>
    </xf>
    <xf numFmtId="0" fontId="217" fillId="0" borderId="36" xfId="0" applyFont="1" applyFill="1" applyBorder="1" applyAlignment="1">
      <alignment horizontal="center" vertical="center" wrapText="1"/>
    </xf>
    <xf numFmtId="0" fontId="276" fillId="0" borderId="0" xfId="6" applyFont="1" applyFill="1" applyBorder="1" applyAlignment="1">
      <alignment vertical="center" wrapText="1"/>
    </xf>
    <xf numFmtId="0" fontId="217" fillId="30" borderId="1" xfId="0" applyFont="1" applyFill="1" applyBorder="1" applyAlignment="1">
      <alignment horizontal="center" vertical="center"/>
    </xf>
    <xf numFmtId="168" fontId="217" fillId="30" borderId="1" xfId="1" applyFont="1" applyFill="1" applyBorder="1" applyAlignment="1">
      <alignment horizontal="center" vertical="center"/>
    </xf>
    <xf numFmtId="0" fontId="213" fillId="0" borderId="1" xfId="28" applyFont="1" applyFill="1" applyBorder="1" applyAlignment="1">
      <alignment horizontal="center" vertical="center" wrapText="1"/>
    </xf>
    <xf numFmtId="1" fontId="22" fillId="0" borderId="37" xfId="28" applyNumberFormat="1" applyFont="1" applyFill="1" applyBorder="1" applyAlignment="1">
      <alignment horizontal="center" vertical="center" wrapText="1"/>
    </xf>
    <xf numFmtId="164" fontId="22" fillId="0" borderId="37" xfId="28" applyNumberFormat="1" applyFont="1" applyFill="1" applyBorder="1" applyAlignment="1">
      <alignment horizontal="center" vertical="center" wrapText="1"/>
    </xf>
    <xf numFmtId="1" fontId="22" fillId="0" borderId="1" xfId="28" applyNumberFormat="1" applyFont="1" applyFill="1" applyBorder="1" applyAlignment="1">
      <alignment horizontal="center" vertical="center" wrapText="1"/>
    </xf>
    <xf numFmtId="1" fontId="22" fillId="0" borderId="45" xfId="28" applyNumberFormat="1" applyFont="1" applyFill="1" applyBorder="1" applyAlignment="1">
      <alignment horizontal="center" vertical="center" wrapText="1"/>
    </xf>
    <xf numFmtId="164" fontId="22" fillId="0" borderId="45" xfId="28" applyNumberFormat="1" applyFont="1" applyFill="1" applyBorder="1" applyAlignment="1">
      <alignment horizontal="center" vertical="center" wrapText="1"/>
    </xf>
    <xf numFmtId="164" fontId="22" fillId="0" borderId="1" xfId="28" applyNumberFormat="1" applyFont="1" applyFill="1" applyBorder="1" applyAlignment="1">
      <alignment horizontal="center" vertical="center" wrapText="1"/>
    </xf>
    <xf numFmtId="0" fontId="213" fillId="26" borderId="1" xfId="0" applyFont="1" applyFill="1" applyBorder="1" applyAlignment="1">
      <alignment horizontal="center" vertical="center" wrapText="1"/>
    </xf>
    <xf numFmtId="1" fontId="213" fillId="26" borderId="1" xfId="0" applyNumberFormat="1" applyFont="1" applyFill="1" applyBorder="1" applyAlignment="1">
      <alignment horizontal="center" vertical="center" wrapText="1"/>
    </xf>
    <xf numFmtId="200" fontId="213" fillId="26" borderId="1" xfId="0" applyNumberFormat="1" applyFont="1" applyFill="1" applyBorder="1" applyAlignment="1">
      <alignment horizontal="center" vertical="center" wrapText="1"/>
    </xf>
    <xf numFmtId="175" fontId="216" fillId="0" borderId="0" xfId="0" applyNumberFormat="1" applyFont="1" applyFill="1" applyBorder="1" applyAlignment="1">
      <alignment vertical="center"/>
    </xf>
    <xf numFmtId="177" fontId="217" fillId="0" borderId="15" xfId="0" applyNumberFormat="1" applyFont="1" applyFill="1" applyBorder="1" applyAlignment="1">
      <alignment horizontal="center" vertical="center"/>
    </xf>
    <xf numFmtId="0" fontId="217" fillId="0" borderId="34" xfId="0" applyFont="1" applyFill="1" applyBorder="1" applyAlignment="1">
      <alignment horizontal="center" vertical="center"/>
    </xf>
    <xf numFmtId="0" fontId="217" fillId="0" borderId="3" xfId="79" applyFont="1" applyFill="1" applyBorder="1" applyAlignment="1">
      <alignment horizontal="center" vertical="center"/>
    </xf>
    <xf numFmtId="179" fontId="216" fillId="0" borderId="0" xfId="0" applyNumberFormat="1" applyFont="1" applyFill="1" applyBorder="1" applyAlignment="1">
      <alignment horizontal="center" vertical="center" wrapText="1"/>
    </xf>
    <xf numFmtId="172" fontId="216" fillId="0" borderId="0" xfId="0" applyNumberFormat="1" applyFont="1" applyFill="1" applyBorder="1" applyAlignment="1">
      <alignment horizontal="center" vertical="center" wrapText="1"/>
    </xf>
    <xf numFmtId="200" fontId="217" fillId="0" borderId="3" xfId="7" applyNumberFormat="1" applyFont="1" applyFill="1" applyBorder="1" applyAlignment="1">
      <alignment horizontal="center" vertical="center" wrapText="1"/>
    </xf>
    <xf numFmtId="0" fontId="216" fillId="0" borderId="0" xfId="0" applyFont="1" applyFill="1" applyBorder="1" applyAlignment="1">
      <alignment horizontal="left" vertical="center" wrapText="1"/>
    </xf>
    <xf numFmtId="0" fontId="216" fillId="0" borderId="0" xfId="35074" applyFont="1" applyFill="1" applyAlignment="1">
      <alignment vertical="center"/>
    </xf>
    <xf numFmtId="0" fontId="217" fillId="0" borderId="1" xfId="35074" applyFont="1" applyFill="1" applyBorder="1" applyAlignment="1">
      <alignment vertical="center"/>
    </xf>
    <xf numFmtId="0" fontId="217" fillId="0" borderId="1" xfId="0" applyFont="1" applyFill="1" applyBorder="1" applyAlignment="1">
      <alignment horizontal="center" vertical="center"/>
    </xf>
    <xf numFmtId="0" fontId="217" fillId="0" borderId="1" xfId="0" applyFont="1" applyFill="1" applyBorder="1" applyAlignment="1">
      <alignment horizontal="centerContinuous" vertical="center"/>
    </xf>
    <xf numFmtId="0" fontId="216" fillId="0" borderId="1" xfId="35074" applyFont="1" applyFill="1" applyBorder="1" applyAlignment="1">
      <alignment vertical="center"/>
    </xf>
    <xf numFmtId="177" fontId="217" fillId="0" borderId="1" xfId="0" applyNumberFormat="1" applyFont="1" applyFill="1" applyBorder="1" applyAlignment="1">
      <alignment horizontal="centerContinuous" vertical="center"/>
    </xf>
    <xf numFmtId="179" fontId="217" fillId="0" borderId="0" xfId="0" applyNumberFormat="1" applyFont="1" applyFill="1" applyBorder="1" applyAlignment="1">
      <alignment horizontal="center" vertical="center" wrapText="1"/>
    </xf>
    <xf numFmtId="177" fontId="217" fillId="0" borderId="0" xfId="0" applyNumberFormat="1" applyFont="1" applyFill="1" applyBorder="1" applyAlignment="1">
      <alignment horizontal="centerContinuous" vertical="center"/>
    </xf>
    <xf numFmtId="217" fontId="216" fillId="0" borderId="0" xfId="0" applyNumberFormat="1" applyFont="1" applyFill="1" applyAlignment="1">
      <alignment vertical="center"/>
    </xf>
    <xf numFmtId="0" fontId="217" fillId="0" borderId="1" xfId="79" applyFont="1" applyFill="1" applyBorder="1" applyAlignment="1">
      <alignment horizontal="center" vertical="center"/>
    </xf>
    <xf numFmtId="17" fontId="216" fillId="0" borderId="0" xfId="0" applyNumberFormat="1" applyFont="1" applyFill="1" applyAlignment="1">
      <alignment horizontal="center" vertical="center"/>
    </xf>
    <xf numFmtId="175" fontId="216" fillId="0" borderId="0" xfId="0" applyNumberFormat="1" applyFont="1" applyFill="1" applyAlignment="1">
      <alignment horizontal="center" vertical="center"/>
    </xf>
    <xf numFmtId="178" fontId="216" fillId="0" borderId="0" xfId="0" applyNumberFormat="1" applyFont="1" applyFill="1" applyAlignment="1">
      <alignment vertical="center"/>
    </xf>
    <xf numFmtId="175" fontId="216" fillId="0" borderId="0" xfId="0" applyNumberFormat="1" applyFont="1" applyFill="1" applyBorder="1" applyAlignment="1">
      <alignment horizontal="center" vertical="center"/>
    </xf>
    <xf numFmtId="177" fontId="217" fillId="0" borderId="1" xfId="0" applyNumberFormat="1" applyFont="1" applyFill="1" applyBorder="1" applyAlignment="1">
      <alignment horizontal="center" vertical="center"/>
    </xf>
    <xf numFmtId="179" fontId="217" fillId="0" borderId="1" xfId="0" applyNumberFormat="1" applyFont="1" applyFill="1" applyBorder="1" applyAlignment="1">
      <alignment horizontal="center" vertical="center" wrapText="1"/>
    </xf>
    <xf numFmtId="199" fontId="217" fillId="0" borderId="1" xfId="7" applyNumberFormat="1" applyFont="1" applyFill="1" applyBorder="1" applyAlignment="1">
      <alignment horizontal="center" vertical="center" wrapText="1"/>
    </xf>
    <xf numFmtId="199" fontId="216" fillId="0" borderId="0" xfId="0" applyNumberFormat="1" applyFont="1" applyFill="1" applyAlignment="1">
      <alignment vertical="center"/>
    </xf>
    <xf numFmtId="177" fontId="217" fillId="0" borderId="0" xfId="0" applyNumberFormat="1" applyFont="1" applyFill="1" applyBorder="1" applyAlignment="1">
      <alignment horizontal="center" vertical="center"/>
    </xf>
    <xf numFmtId="0" fontId="217" fillId="0" borderId="0" xfId="0" applyFont="1" applyFill="1" applyBorder="1" applyAlignment="1">
      <alignment horizontal="centerContinuous" vertical="center"/>
    </xf>
    <xf numFmtId="49" fontId="217" fillId="0" borderId="59" xfId="0" applyNumberFormat="1" applyFont="1" applyFill="1" applyBorder="1" applyAlignment="1">
      <alignment vertical="center" wrapText="1"/>
    </xf>
    <xf numFmtId="0" fontId="217" fillId="0" borderId="2" xfId="0" applyFont="1" applyFill="1" applyBorder="1" applyAlignment="1">
      <alignment horizontal="center" vertical="center" wrapText="1"/>
    </xf>
    <xf numFmtId="0" fontId="217" fillId="0" borderId="28" xfId="79" applyFont="1" applyFill="1" applyBorder="1" applyAlignment="1">
      <alignment horizontal="center" vertical="center" wrapText="1"/>
    </xf>
    <xf numFmtId="0" fontId="217" fillId="0" borderId="34" xfId="79" applyFont="1" applyFill="1" applyBorder="1" applyAlignment="1">
      <alignment horizontal="center" vertical="center" wrapText="1"/>
    </xf>
    <xf numFmtId="49" fontId="216" fillId="0" borderId="62" xfId="0" applyNumberFormat="1" applyFont="1" applyFill="1" applyBorder="1" applyAlignment="1">
      <alignment vertical="center" wrapText="1"/>
    </xf>
    <xf numFmtId="49" fontId="216" fillId="0" borderId="29" xfId="0" applyNumberFormat="1" applyFont="1" applyFill="1" applyBorder="1" applyAlignment="1">
      <alignment vertical="center" wrapText="1"/>
    </xf>
    <xf numFmtId="177" fontId="217" fillId="0" borderId="59" xfId="0" applyNumberFormat="1" applyFont="1" applyFill="1" applyBorder="1" applyAlignment="1">
      <alignment vertical="center" wrapText="1"/>
    </xf>
    <xf numFmtId="0" fontId="217" fillId="0" borderId="42" xfId="0" applyFont="1" applyFill="1" applyBorder="1" applyAlignment="1">
      <alignment horizontal="center" vertical="center" wrapText="1"/>
    </xf>
    <xf numFmtId="179" fontId="217" fillId="0" borderId="58" xfId="0" applyNumberFormat="1" applyFont="1" applyFill="1" applyBorder="1" applyAlignment="1">
      <alignment horizontal="center" vertical="center" wrapText="1"/>
    </xf>
    <xf numFmtId="177" fontId="217" fillId="0" borderId="0" xfId="0" applyNumberFormat="1" applyFont="1" applyFill="1" applyBorder="1" applyAlignment="1">
      <alignment vertical="center" wrapText="1"/>
    </xf>
    <xf numFmtId="0" fontId="217" fillId="0" borderId="0" xfId="0" applyFont="1" applyFill="1" applyBorder="1" applyAlignment="1">
      <alignment horizontal="center" vertical="center" wrapText="1"/>
    </xf>
    <xf numFmtId="0" fontId="217" fillId="0" borderId="61" xfId="79" applyFont="1" applyFill="1" applyBorder="1" applyAlignment="1">
      <alignment horizontal="center" vertical="center" wrapText="1"/>
    </xf>
    <xf numFmtId="177" fontId="217" fillId="0" borderId="58" xfId="0" applyNumberFormat="1" applyFont="1" applyFill="1" applyBorder="1" applyAlignment="1">
      <alignment vertical="center" wrapText="1"/>
    </xf>
    <xf numFmtId="0" fontId="216" fillId="0" borderId="0" xfId="0" applyFont="1" applyFill="1" applyAlignment="1">
      <alignment horizontal="left" vertical="center" wrapText="1"/>
    </xf>
    <xf numFmtId="179" fontId="216" fillId="0" borderId="0" xfId="0" applyNumberFormat="1" applyFont="1" applyFill="1" applyAlignment="1">
      <alignment horizontal="center" vertical="center" wrapText="1"/>
    </xf>
    <xf numFmtId="0" fontId="216" fillId="0" borderId="1" xfId="0" applyNumberFormat="1" applyFont="1" applyFill="1" applyBorder="1" applyAlignment="1">
      <alignment horizontal="center" vertical="center" wrapText="1"/>
    </xf>
    <xf numFmtId="1" fontId="216" fillId="0" borderId="1" xfId="7" applyNumberFormat="1" applyFont="1" applyFill="1" applyBorder="1" applyAlignment="1">
      <alignment horizontal="center" vertical="center" wrapText="1"/>
    </xf>
    <xf numFmtId="199" fontId="216" fillId="0" borderId="1" xfId="0" applyNumberFormat="1" applyFont="1" applyFill="1" applyBorder="1" applyAlignment="1">
      <alignment horizontal="center" vertical="center"/>
    </xf>
    <xf numFmtId="9" fontId="216" fillId="0" borderId="1" xfId="2" applyFont="1" applyFill="1" applyBorder="1" applyAlignment="1">
      <alignment horizontal="center" vertical="center" wrapText="1"/>
    </xf>
    <xf numFmtId="167" fontId="217" fillId="0" borderId="1" xfId="0" applyNumberFormat="1" applyFont="1" applyFill="1" applyBorder="1" applyAlignment="1">
      <alignment horizontal="center" vertical="center"/>
    </xf>
    <xf numFmtId="1" fontId="217" fillId="0" borderId="1" xfId="8850" applyNumberFormat="1" applyFont="1" applyFill="1" applyBorder="1" applyAlignment="1">
      <alignment horizontal="center" vertical="center" wrapText="1"/>
    </xf>
    <xf numFmtId="9" fontId="217" fillId="0" borderId="1" xfId="0" applyNumberFormat="1" applyFont="1" applyFill="1" applyBorder="1" applyAlignment="1">
      <alignment horizontal="center" vertical="center" wrapText="1"/>
    </xf>
    <xf numFmtId="0" fontId="217" fillId="0" borderId="0" xfId="0" applyFont="1" applyFill="1" applyBorder="1" applyAlignment="1">
      <alignment horizontal="left" vertical="center"/>
    </xf>
    <xf numFmtId="0" fontId="217" fillId="0" borderId="0" xfId="0" applyFont="1" applyFill="1" applyBorder="1" applyAlignment="1">
      <alignment horizontal="center" vertical="center"/>
    </xf>
    <xf numFmtId="167" fontId="22" fillId="0" borderId="1" xfId="35092" applyNumberFormat="1" applyFont="1" applyFill="1" applyBorder="1" applyAlignment="1">
      <alignment vertical="center"/>
    </xf>
    <xf numFmtId="179" fontId="216" fillId="0" borderId="1" xfId="35092" applyNumberFormat="1" applyFont="1" applyFill="1" applyBorder="1" applyAlignment="1">
      <alignment horizontal="center" vertical="center"/>
    </xf>
    <xf numFmtId="175" fontId="217" fillId="0" borderId="1" xfId="35093" applyNumberFormat="1" applyFont="1" applyBorder="1" applyAlignment="1">
      <alignment horizontal="left" vertical="center"/>
    </xf>
    <xf numFmtId="179" fontId="217" fillId="0" borderId="1" xfId="35092" applyNumberFormat="1" applyFont="1" applyFill="1" applyBorder="1" applyAlignment="1">
      <alignment horizontal="center" vertical="center"/>
    </xf>
    <xf numFmtId="0" fontId="278" fillId="0" borderId="0" xfId="35093" applyFont="1" applyAlignment="1">
      <alignment vertical="center"/>
    </xf>
    <xf numFmtId="179" fontId="22" fillId="0" borderId="1" xfId="35092" applyNumberFormat="1" applyFont="1" applyFill="1" applyBorder="1" applyAlignment="1">
      <alignment horizontal="center" vertical="center"/>
    </xf>
    <xf numFmtId="167" fontId="213" fillId="0" borderId="1" xfId="35093" applyNumberFormat="1" applyFont="1" applyBorder="1" applyAlignment="1">
      <alignment horizontal="center" vertical="center"/>
    </xf>
    <xf numFmtId="167" fontId="22" fillId="0" borderId="0" xfId="35092" applyNumberFormat="1" applyFont="1" applyFill="1" applyAlignment="1">
      <alignment vertical="center"/>
    </xf>
    <xf numFmtId="0" fontId="22" fillId="0" borderId="0" xfId="35092" applyFont="1" applyFill="1" applyAlignment="1">
      <alignment vertical="center"/>
    </xf>
    <xf numFmtId="179" fontId="22" fillId="0" borderId="0" xfId="35092" applyNumberFormat="1" applyFont="1" applyFill="1" applyBorder="1" applyAlignment="1">
      <alignment vertical="center"/>
    </xf>
    <xf numFmtId="167" fontId="216" fillId="0" borderId="0" xfId="0" applyNumberFormat="1" applyFont="1" applyFill="1" applyBorder="1" applyAlignment="1">
      <alignment vertical="center"/>
    </xf>
    <xf numFmtId="167" fontId="216" fillId="0" borderId="0" xfId="0" applyNumberFormat="1" applyFont="1" applyFill="1" applyBorder="1" applyAlignment="1">
      <alignment horizontal="center" vertical="center"/>
    </xf>
    <xf numFmtId="0" fontId="217" fillId="0" borderId="11" xfId="0" applyFont="1" applyFill="1" applyBorder="1" applyAlignment="1">
      <alignment horizontal="center" vertical="center" wrapText="1"/>
    </xf>
    <xf numFmtId="0" fontId="216" fillId="0" borderId="48" xfId="0" applyFont="1" applyFill="1" applyBorder="1" applyAlignment="1">
      <alignment horizontal="center" vertical="center" wrapText="1"/>
    </xf>
    <xf numFmtId="0" fontId="216" fillId="0" borderId="50" xfId="0" applyFont="1" applyFill="1" applyBorder="1" applyAlignment="1">
      <alignment horizontal="center" vertical="center" wrapText="1"/>
    </xf>
    <xf numFmtId="199" fontId="216" fillId="0" borderId="46" xfId="0" applyNumberFormat="1" applyFont="1" applyFill="1" applyBorder="1" applyAlignment="1">
      <alignment horizontal="center" vertical="center"/>
    </xf>
    <xf numFmtId="199" fontId="217" fillId="0" borderId="11" xfId="1" applyNumberFormat="1" applyFont="1" applyFill="1" applyBorder="1" applyAlignment="1">
      <alignment horizontal="center" vertical="center" wrapText="1"/>
    </xf>
    <xf numFmtId="0" fontId="278" fillId="0" borderId="0" xfId="43968" applyFont="1" applyFill="1" applyBorder="1" applyAlignment="1">
      <alignment vertical="center"/>
    </xf>
    <xf numFmtId="168" fontId="216" fillId="0" borderId="0" xfId="0" applyNumberFormat="1" applyFont="1" applyFill="1" applyAlignment="1">
      <alignment vertical="center"/>
    </xf>
    <xf numFmtId="199" fontId="280" fillId="0" borderId="0" xfId="0" applyNumberFormat="1" applyFont="1" applyFill="1" applyAlignment="1">
      <alignment horizontal="center" vertical="center"/>
    </xf>
    <xf numFmtId="199" fontId="280" fillId="0" borderId="0" xfId="0" applyNumberFormat="1" applyFont="1" applyFill="1" applyAlignment="1">
      <alignment vertical="center"/>
    </xf>
    <xf numFmtId="168" fontId="217" fillId="0" borderId="1" xfId="1" applyFont="1" applyFill="1" applyBorder="1" applyAlignment="1">
      <alignment horizontal="center" vertical="center"/>
    </xf>
    <xf numFmtId="0" fontId="22" fillId="0" borderId="1" xfId="28" applyFont="1" applyFill="1" applyBorder="1" applyAlignment="1">
      <alignment horizontal="center" vertical="center" wrapText="1"/>
    </xf>
    <xf numFmtId="0" fontId="22" fillId="0" borderId="1" xfId="28" applyFont="1" applyFill="1" applyBorder="1" applyAlignment="1">
      <alignment horizontal="left" vertical="center" wrapText="1"/>
    </xf>
    <xf numFmtId="0" fontId="213" fillId="0" borderId="1" xfId="0" applyFont="1" applyFill="1" applyBorder="1" applyAlignment="1">
      <alignment horizontal="center" vertical="center" wrapText="1"/>
    </xf>
    <xf numFmtId="1" fontId="213" fillId="0" borderId="1" xfId="0" applyNumberFormat="1" applyFont="1" applyFill="1" applyBorder="1" applyAlignment="1">
      <alignment horizontal="center" vertical="center" wrapText="1"/>
    </xf>
    <xf numFmtId="199" fontId="213" fillId="0" borderId="1" xfId="0" applyNumberFormat="1" applyFont="1" applyFill="1" applyBorder="1" applyAlignment="1">
      <alignment horizontal="center" vertical="center" wrapText="1"/>
    </xf>
    <xf numFmtId="0" fontId="216" fillId="0" borderId="58" xfId="0" applyFont="1" applyFill="1" applyBorder="1" applyAlignment="1">
      <alignment vertical="center"/>
    </xf>
    <xf numFmtId="0" fontId="216" fillId="0" borderId="34" xfId="0" applyFont="1" applyFill="1" applyBorder="1" applyAlignment="1">
      <alignment horizontal="center" vertical="center"/>
    </xf>
    <xf numFmtId="2" fontId="216" fillId="0" borderId="0" xfId="0" applyNumberFormat="1" applyFont="1" applyFill="1" applyAlignment="1">
      <alignment horizontal="center" vertical="center"/>
    </xf>
    <xf numFmtId="2" fontId="216" fillId="0" borderId="34" xfId="0" applyNumberFormat="1" applyFont="1" applyFill="1" applyBorder="1" applyAlignment="1">
      <alignment horizontal="center" vertical="center"/>
    </xf>
    <xf numFmtId="0" fontId="217" fillId="0" borderId="61" xfId="0" applyFont="1" applyFill="1" applyBorder="1" applyAlignment="1">
      <alignment horizontal="center" vertical="center"/>
    </xf>
    <xf numFmtId="177" fontId="217" fillId="0" borderId="34" xfId="0" applyNumberFormat="1" applyFont="1" applyBorder="1" applyAlignment="1">
      <alignment horizontal="center" vertical="center"/>
    </xf>
    <xf numFmtId="3" fontId="217" fillId="0" borderId="0" xfId="0" applyNumberFormat="1" applyFont="1" applyAlignment="1">
      <alignment horizontal="center" vertical="center"/>
    </xf>
    <xf numFmtId="0" fontId="215" fillId="0" borderId="13" xfId="0" applyFont="1" applyBorder="1" applyAlignment="1">
      <alignment horizontal="center" vertical="center" wrapText="1"/>
    </xf>
    <xf numFmtId="199" fontId="215" fillId="0" borderId="0" xfId="0" applyNumberFormat="1" applyFont="1" applyFill="1" applyAlignment="1">
      <alignment horizontal="center" vertical="center"/>
    </xf>
    <xf numFmtId="218" fontId="216" fillId="0" borderId="0" xfId="2" applyNumberFormat="1" applyFont="1" applyFill="1" applyAlignment="1">
      <alignment vertical="center"/>
    </xf>
    <xf numFmtId="2" fontId="216" fillId="0" borderId="0" xfId="0" applyNumberFormat="1" applyFont="1" applyFill="1" applyBorder="1" applyAlignment="1">
      <alignment horizontal="center" vertical="center"/>
    </xf>
    <xf numFmtId="179" fontId="215" fillId="0" borderId="0" xfId="0" applyNumberFormat="1" applyFont="1" applyFill="1" applyAlignment="1">
      <alignment horizontal="center" vertical="center"/>
    </xf>
    <xf numFmtId="179" fontId="223" fillId="0" borderId="1" xfId="0" applyNumberFormat="1" applyFont="1" applyFill="1" applyBorder="1" applyAlignment="1">
      <alignment horizontal="center" vertical="center" wrapText="1"/>
    </xf>
    <xf numFmtId="167" fontId="13" fillId="0" borderId="1" xfId="35092" applyNumberFormat="1" applyFont="1" applyFill="1" applyBorder="1" applyAlignment="1">
      <alignment vertical="center"/>
    </xf>
    <xf numFmtId="167" fontId="13" fillId="0" borderId="1" xfId="35093" applyNumberFormat="1" applyFont="1" applyFill="1" applyBorder="1" applyAlignment="1">
      <alignment vertical="center"/>
    </xf>
    <xf numFmtId="179" fontId="217" fillId="2" borderId="1" xfId="35092" applyNumberFormat="1" applyFont="1" applyFill="1" applyBorder="1" applyAlignment="1">
      <alignment horizontal="center" vertical="center"/>
    </xf>
    <xf numFmtId="175" fontId="300" fillId="0" borderId="0" xfId="35093" applyNumberFormat="1" applyFont="1" applyBorder="1" applyAlignment="1">
      <alignment vertical="center"/>
    </xf>
    <xf numFmtId="179" fontId="216" fillId="0" borderId="59" xfId="35092" applyNumberFormat="1" applyFont="1" applyFill="1" applyBorder="1" applyAlignment="1">
      <alignment horizontal="center" vertical="center"/>
    </xf>
    <xf numFmtId="179" fontId="13" fillId="0" borderId="59" xfId="35092" applyNumberFormat="1" applyFont="1" applyFill="1" applyBorder="1" applyAlignment="1">
      <alignment horizontal="center" vertical="center"/>
    </xf>
    <xf numFmtId="167" fontId="213" fillId="0" borderId="1" xfId="35093" applyNumberFormat="1" applyFont="1" applyFill="1" applyBorder="1" applyAlignment="1">
      <alignment horizontal="center" vertical="center"/>
    </xf>
    <xf numFmtId="0" fontId="301" fillId="0" borderId="0" xfId="0" applyFont="1" applyFill="1" applyAlignment="1">
      <alignment vertical="center"/>
    </xf>
    <xf numFmtId="199" fontId="217" fillId="0" borderId="0" xfId="7" applyNumberFormat="1" applyFont="1" applyFill="1" applyBorder="1" applyAlignment="1">
      <alignment horizontal="center" vertical="center" wrapText="1"/>
    </xf>
    <xf numFmtId="0" fontId="216" fillId="0" borderId="0" xfId="6" applyFont="1" applyFill="1" applyAlignment="1">
      <alignment vertical="center"/>
    </xf>
    <xf numFmtId="165" fontId="217" fillId="0" borderId="15" xfId="6" applyNumberFormat="1" applyFont="1" applyFill="1" applyBorder="1" applyAlignment="1">
      <alignment horizontal="center" vertical="center" wrapText="1"/>
    </xf>
    <xf numFmtId="165" fontId="216" fillId="0" borderId="15" xfId="6" applyNumberFormat="1" applyFont="1" applyFill="1" applyBorder="1" applyAlignment="1">
      <alignment horizontal="center" vertical="center" wrapText="1"/>
    </xf>
    <xf numFmtId="204" fontId="217" fillId="0" borderId="0" xfId="7" applyNumberFormat="1" applyFont="1" applyFill="1" applyBorder="1" applyAlignment="1">
      <alignment horizontal="center" vertical="center" wrapText="1"/>
    </xf>
    <xf numFmtId="0" fontId="223" fillId="0" borderId="14" xfId="0" applyFont="1" applyBorder="1" applyAlignment="1">
      <alignment horizontal="center" vertical="center" wrapText="1"/>
    </xf>
    <xf numFmtId="0" fontId="223" fillId="0" borderId="70" xfId="0" applyFont="1" applyBorder="1" applyAlignment="1">
      <alignment horizontal="center" vertical="center" wrapText="1"/>
    </xf>
    <xf numFmtId="0" fontId="223" fillId="0" borderId="71" xfId="0" applyFont="1" applyBorder="1" applyAlignment="1">
      <alignment horizontal="center" vertical="center"/>
    </xf>
    <xf numFmtId="222" fontId="216" fillId="0" borderId="0" xfId="0" applyNumberFormat="1" applyFont="1" applyFill="1" applyAlignment="1">
      <alignment vertical="center"/>
    </xf>
    <xf numFmtId="179" fontId="223" fillId="2" borderId="1" xfId="0" applyNumberFormat="1" applyFont="1" applyFill="1" applyBorder="1" applyAlignment="1">
      <alignment horizontal="center" vertical="center" wrapText="1"/>
    </xf>
    <xf numFmtId="179" fontId="223" fillId="2" borderId="13" xfId="0" applyNumberFormat="1" applyFont="1" applyFill="1" applyBorder="1" applyAlignment="1">
      <alignment horizontal="center" vertical="center" wrapText="1"/>
    </xf>
    <xf numFmtId="168" fontId="217" fillId="0" borderId="1" xfId="1" applyNumberFormat="1" applyFont="1" applyFill="1" applyBorder="1" applyAlignment="1">
      <alignment horizontal="center" vertical="center" wrapText="1"/>
    </xf>
    <xf numFmtId="172" fontId="216" fillId="0" borderId="1" xfId="43899" applyNumberFormat="1" applyFont="1" applyFill="1" applyBorder="1" applyAlignment="1">
      <alignment horizontal="center" vertical="center"/>
    </xf>
    <xf numFmtId="172" fontId="216" fillId="0" borderId="1" xfId="0" applyNumberFormat="1" applyFont="1" applyFill="1" applyBorder="1" applyAlignment="1">
      <alignment horizontal="center" vertical="center"/>
    </xf>
    <xf numFmtId="222" fontId="215" fillId="0" borderId="0" xfId="0" applyNumberFormat="1" applyFont="1" applyFill="1" applyAlignment="1">
      <alignment horizontal="left" vertical="center"/>
    </xf>
    <xf numFmtId="199" fontId="215" fillId="0" borderId="0" xfId="0" applyNumberFormat="1" applyFont="1" applyFill="1" applyAlignment="1">
      <alignment vertical="center"/>
    </xf>
    <xf numFmtId="0" fontId="215" fillId="0" borderId="74" xfId="0" applyFont="1" applyBorder="1" applyAlignment="1">
      <alignment horizontal="center" vertical="center" wrapText="1"/>
    </xf>
    <xf numFmtId="0" fontId="214" fillId="0" borderId="74" xfId="0" applyFont="1" applyBorder="1" applyAlignment="1">
      <alignment horizontal="center" vertical="center"/>
    </xf>
    <xf numFmtId="0" fontId="253" fillId="0" borderId="73" xfId="35060" applyFill="1" applyBorder="1"/>
    <xf numFmtId="164" fontId="5" fillId="0" borderId="37" xfId="28" applyNumberFormat="1" applyFont="1" applyFill="1" applyBorder="1" applyAlignment="1">
      <alignment horizontal="center" vertical="center" wrapText="1"/>
    </xf>
    <xf numFmtId="199" fontId="216" fillId="0" borderId="0" xfId="0" applyNumberFormat="1" applyFont="1" applyFill="1" applyAlignment="1">
      <alignment horizontal="center" vertical="center"/>
    </xf>
    <xf numFmtId="0" fontId="215" fillId="0" borderId="72" xfId="0" applyFont="1" applyBorder="1" applyAlignment="1">
      <alignment horizontal="center" vertical="center" wrapText="1"/>
    </xf>
    <xf numFmtId="0" fontId="214" fillId="0" borderId="72" xfId="0" applyFont="1" applyBorder="1" applyAlignment="1">
      <alignment horizontal="center" vertical="center"/>
    </xf>
    <xf numFmtId="0" fontId="223" fillId="0" borderId="72" xfId="0" applyFont="1" applyBorder="1" applyAlignment="1">
      <alignment horizontal="center" vertical="center" wrapText="1"/>
    </xf>
    <xf numFmtId="0" fontId="0" fillId="0" borderId="72" xfId="0" applyBorder="1" applyAlignment="1">
      <alignment horizontal="center"/>
    </xf>
    <xf numFmtId="0" fontId="217" fillId="2" borderId="28" xfId="79" applyFont="1" applyFill="1" applyBorder="1" applyAlignment="1">
      <alignment horizontal="center" vertical="center" wrapText="1"/>
    </xf>
    <xf numFmtId="179" fontId="216" fillId="2" borderId="0" xfId="0" applyNumberFormat="1" applyFont="1" applyFill="1" applyAlignment="1">
      <alignment horizontal="center" vertical="center"/>
    </xf>
    <xf numFmtId="179" fontId="217" fillId="2" borderId="41" xfId="0" applyNumberFormat="1" applyFont="1" applyFill="1" applyBorder="1" applyAlignment="1">
      <alignment horizontal="center" vertical="center" wrapText="1"/>
    </xf>
    <xf numFmtId="0" fontId="223" fillId="0" borderId="70" xfId="0" applyFont="1" applyBorder="1" applyAlignment="1">
      <alignment horizontal="center" vertical="center"/>
    </xf>
    <xf numFmtId="173" fontId="228" fillId="0" borderId="11" xfId="2" applyNumberFormat="1" applyFont="1" applyFill="1" applyBorder="1" applyAlignment="1">
      <alignment horizontal="center" vertical="center" wrapText="1"/>
    </xf>
    <xf numFmtId="173" fontId="303" fillId="0" borderId="11" xfId="8802" applyNumberFormat="1" applyFont="1" applyFill="1" applyBorder="1" applyAlignment="1">
      <alignment horizontal="center" vertical="center"/>
    </xf>
    <xf numFmtId="0" fontId="217" fillId="0" borderId="0" xfId="0" applyFont="1" applyFill="1" applyAlignment="1">
      <alignment vertical="center" wrapText="1"/>
    </xf>
    <xf numFmtId="0" fontId="262" fillId="0" borderId="0" xfId="0" applyFont="1" applyFill="1" applyAlignment="1">
      <alignment vertical="center" wrapText="1"/>
    </xf>
    <xf numFmtId="0" fontId="217" fillId="0" borderId="0" xfId="6" applyFont="1" applyFill="1" applyBorder="1" applyAlignment="1">
      <alignment vertical="center" wrapText="1"/>
    </xf>
    <xf numFmtId="1" fontId="217" fillId="0" borderId="0" xfId="6" applyNumberFormat="1" applyFont="1" applyFill="1" applyBorder="1" applyAlignment="1">
      <alignment vertical="center" wrapText="1"/>
    </xf>
    <xf numFmtId="1" fontId="216" fillId="0" borderId="0" xfId="6" applyNumberFormat="1" applyFont="1" applyFill="1" applyBorder="1" applyAlignment="1">
      <alignment vertical="center" wrapText="1"/>
    </xf>
    <xf numFmtId="0" fontId="295" fillId="0" borderId="0" xfId="0" applyFont="1" applyFill="1" applyAlignment="1">
      <alignment vertical="center" wrapText="1"/>
    </xf>
    <xf numFmtId="0" fontId="216" fillId="0" borderId="0" xfId="6" applyFont="1" applyFill="1" applyBorder="1" applyAlignment="1">
      <alignment vertical="center" wrapText="1"/>
    </xf>
    <xf numFmtId="0" fontId="217" fillId="0" borderId="0" xfId="0" applyFont="1" applyFill="1" applyBorder="1" applyAlignment="1">
      <alignment vertical="center"/>
    </xf>
    <xf numFmtId="0" fontId="216" fillId="0" borderId="0" xfId="0" applyFont="1" applyFill="1" applyBorder="1" applyAlignment="1">
      <alignment vertical="center" wrapText="1"/>
    </xf>
    <xf numFmtId="0" fontId="217" fillId="0" borderId="0" xfId="0" applyFont="1" applyFill="1" applyAlignment="1">
      <alignment horizontal="left" vertical="center" wrapText="1"/>
    </xf>
    <xf numFmtId="0" fontId="295" fillId="0" borderId="0" xfId="0" applyFont="1" applyFill="1" applyAlignment="1">
      <alignment horizontal="left" vertical="center" wrapText="1"/>
    </xf>
    <xf numFmtId="0" fontId="216" fillId="0" borderId="0" xfId="6" applyFont="1" applyFill="1" applyBorder="1" applyAlignment="1">
      <alignment horizontal="justify" vertical="center" wrapText="1"/>
    </xf>
    <xf numFmtId="0" fontId="217" fillId="0" borderId="0" xfId="0" applyFont="1" applyFill="1" applyBorder="1" applyAlignment="1">
      <alignment horizontal="left" vertical="center"/>
    </xf>
    <xf numFmtId="0" fontId="217" fillId="0" borderId="75" xfId="6" applyFont="1" applyFill="1" applyBorder="1" applyAlignment="1">
      <alignment horizontal="center" vertical="center" wrapText="1"/>
    </xf>
    <xf numFmtId="0" fontId="217" fillId="0" borderId="78" xfId="6" applyFont="1" applyFill="1" applyBorder="1" applyAlignment="1">
      <alignment horizontal="center" vertical="center" wrapText="1"/>
    </xf>
    <xf numFmtId="0" fontId="217" fillId="0" borderId="76" xfId="6" applyFont="1" applyFill="1" applyBorder="1" applyAlignment="1">
      <alignment horizontal="center" vertical="center" wrapText="1"/>
    </xf>
    <xf numFmtId="1" fontId="217" fillId="0" borderId="75" xfId="6" applyNumberFormat="1" applyFont="1" applyFill="1" applyBorder="1" applyAlignment="1">
      <alignment horizontal="center" vertical="center" wrapText="1"/>
    </xf>
    <xf numFmtId="1" fontId="217" fillId="0" borderId="76" xfId="6" applyNumberFormat="1" applyFont="1" applyFill="1" applyBorder="1" applyAlignment="1">
      <alignment horizontal="center" vertical="center" wrapText="1"/>
    </xf>
    <xf numFmtId="1" fontId="216" fillId="0" borderId="75" xfId="6" applyNumberFormat="1" applyFont="1" applyFill="1" applyBorder="1" applyAlignment="1">
      <alignment horizontal="justify" vertical="center" wrapText="1"/>
    </xf>
    <xf numFmtId="1" fontId="216" fillId="0" borderId="76" xfId="6" applyNumberFormat="1" applyFont="1" applyFill="1" applyBorder="1" applyAlignment="1">
      <alignment horizontal="justify" vertical="center" wrapText="1"/>
    </xf>
    <xf numFmtId="0" fontId="13" fillId="0" borderId="63" xfId="35092" applyFont="1" applyFill="1" applyBorder="1" applyAlignment="1">
      <alignment horizontal="center" vertical="center" wrapText="1"/>
    </xf>
    <xf numFmtId="0" fontId="13" fillId="0" borderId="13" xfId="35092" applyFont="1" applyFill="1" applyBorder="1" applyAlignment="1">
      <alignment horizontal="center" vertical="center" wrapText="1"/>
    </xf>
    <xf numFmtId="0" fontId="22" fillId="0" borderId="63" xfId="35092" applyFont="1" applyFill="1" applyBorder="1" applyAlignment="1">
      <alignment horizontal="center" vertical="center" wrapText="1"/>
    </xf>
    <xf numFmtId="0" fontId="22" fillId="0" borderId="13" xfId="35092" applyFont="1" applyFill="1" applyBorder="1" applyAlignment="1">
      <alignment horizontal="center" vertical="center" wrapText="1"/>
    </xf>
    <xf numFmtId="0" fontId="22" fillId="0" borderId="30" xfId="35092" applyFont="1" applyFill="1" applyBorder="1" applyAlignment="1">
      <alignment horizontal="center" vertical="center" wrapText="1"/>
    </xf>
    <xf numFmtId="0" fontId="217" fillId="0" borderId="55" xfId="0" applyFont="1" applyFill="1" applyBorder="1" applyAlignment="1">
      <alignment horizontal="center" vertical="center" wrapText="1"/>
    </xf>
    <xf numFmtId="0" fontId="217" fillId="0" borderId="13" xfId="0" applyFont="1" applyFill="1" applyBorder="1" applyAlignment="1">
      <alignment horizontal="center" vertical="center" wrapText="1"/>
    </xf>
    <xf numFmtId="0" fontId="217" fillId="0" borderId="0" xfId="0" applyFont="1" applyFill="1" applyAlignment="1">
      <alignment horizontal="left" vertical="center"/>
    </xf>
    <xf numFmtId="0" fontId="217" fillId="0" borderId="0" xfId="0" applyFont="1" applyFill="1" applyAlignment="1">
      <alignment horizontal="center" vertical="center"/>
    </xf>
    <xf numFmtId="0" fontId="223" fillId="0" borderId="4" xfId="0" applyFont="1" applyFill="1" applyBorder="1" applyAlignment="1">
      <alignment horizontal="center" vertical="center"/>
    </xf>
    <xf numFmtId="0" fontId="223" fillId="0" borderId="5" xfId="0" applyFont="1" applyFill="1" applyBorder="1" applyAlignment="1">
      <alignment horizontal="center" vertical="center"/>
    </xf>
    <xf numFmtId="0" fontId="223" fillId="0" borderId="6" xfId="0" applyFont="1" applyFill="1" applyBorder="1" applyAlignment="1">
      <alignment horizontal="center" vertical="center"/>
    </xf>
    <xf numFmtId="0" fontId="223" fillId="0" borderId="7" xfId="0" applyFont="1" applyFill="1" applyBorder="1" applyAlignment="1">
      <alignment horizontal="center" vertical="center"/>
    </xf>
    <xf numFmtId="0" fontId="223" fillId="0" borderId="0" xfId="0" applyFont="1" applyFill="1" applyBorder="1" applyAlignment="1">
      <alignment horizontal="center" vertical="center"/>
    </xf>
    <xf numFmtId="0" fontId="223" fillId="0" borderId="64" xfId="0" applyFont="1" applyFill="1" applyBorder="1" applyAlignment="1">
      <alignment horizontal="center" vertical="center"/>
    </xf>
    <xf numFmtId="0" fontId="223" fillId="0" borderId="8" xfId="0" applyFont="1" applyFill="1" applyBorder="1" applyAlignment="1">
      <alignment horizontal="center" vertical="center"/>
    </xf>
    <xf numFmtId="0" fontId="223" fillId="0" borderId="9" xfId="0" applyFont="1" applyFill="1" applyBorder="1" applyAlignment="1">
      <alignment horizontal="center" vertical="center"/>
    </xf>
    <xf numFmtId="0" fontId="223" fillId="0" borderId="10" xfId="0" applyFont="1" applyFill="1" applyBorder="1" applyAlignment="1">
      <alignment horizontal="center" vertical="center"/>
    </xf>
    <xf numFmtId="0" fontId="217" fillId="0" borderId="9" xfId="0" applyFont="1" applyFill="1" applyBorder="1" applyAlignment="1">
      <alignment horizontal="left" vertical="center"/>
    </xf>
    <xf numFmtId="0" fontId="217" fillId="0" borderId="0" xfId="0" applyFont="1" applyFill="1" applyAlignment="1">
      <alignment vertical="center"/>
    </xf>
    <xf numFmtId="49" fontId="250" fillId="0" borderId="1" xfId="0" applyNumberFormat="1" applyFont="1" applyFill="1" applyBorder="1" applyAlignment="1">
      <alignment horizontal="center" vertical="center" wrapText="1"/>
    </xf>
    <xf numFmtId="0" fontId="217" fillId="0" borderId="58" xfId="0" applyFont="1" applyFill="1" applyBorder="1" applyAlignment="1">
      <alignment horizontal="center" vertical="center" wrapText="1"/>
    </xf>
    <xf numFmtId="0" fontId="217" fillId="0" borderId="60" xfId="0" applyFont="1" applyFill="1" applyBorder="1" applyAlignment="1">
      <alignment horizontal="center" vertical="center" wrapText="1"/>
    </xf>
    <xf numFmtId="0" fontId="217" fillId="0" borderId="61" xfId="0" applyFont="1" applyFill="1" applyBorder="1" applyAlignment="1">
      <alignment horizontal="center" vertical="center" wrapText="1"/>
    </xf>
    <xf numFmtId="0" fontId="215" fillId="0" borderId="0" xfId="35080" applyFont="1" applyFill="1" applyBorder="1" applyAlignment="1">
      <alignment horizontal="center" vertical="center" wrapText="1"/>
    </xf>
    <xf numFmtId="0" fontId="209" fillId="0" borderId="0" xfId="35080" applyFont="1" applyFill="1" applyBorder="1" applyAlignment="1">
      <alignment horizontal="center" vertical="center"/>
    </xf>
    <xf numFmtId="49" fontId="217" fillId="0" borderId="58" xfId="0" applyNumberFormat="1" applyFont="1" applyFill="1" applyBorder="1" applyAlignment="1">
      <alignment horizontal="center" vertical="center" wrapText="1"/>
    </xf>
    <xf numFmtId="49" fontId="217" fillId="0" borderId="60" xfId="0" applyNumberFormat="1" applyFont="1" applyFill="1" applyBorder="1" applyAlignment="1">
      <alignment horizontal="center" vertical="center" wrapText="1"/>
    </xf>
    <xf numFmtId="49" fontId="217" fillId="0" borderId="61" xfId="0" applyNumberFormat="1" applyFont="1" applyFill="1" applyBorder="1" applyAlignment="1">
      <alignment horizontal="center" vertical="center" wrapText="1"/>
    </xf>
    <xf numFmtId="0" fontId="250" fillId="32" borderId="1" xfId="0" applyFont="1" applyFill="1" applyBorder="1" applyAlignment="1">
      <alignment horizontal="center" vertical="center"/>
    </xf>
    <xf numFmtId="0" fontId="251" fillId="2" borderId="0" xfId="28" applyFont="1" applyFill="1" applyBorder="1" applyAlignment="1">
      <alignment horizontal="center" vertical="center" wrapText="1"/>
    </xf>
    <xf numFmtId="0" fontId="224" fillId="0" borderId="0" xfId="28" applyFont="1" applyFill="1" applyBorder="1" applyAlignment="1">
      <alignment horizontal="center" vertical="center" wrapText="1"/>
    </xf>
    <xf numFmtId="0" fontId="271" fillId="2" borderId="0" xfId="28" applyFont="1" applyFill="1" applyBorder="1" applyAlignment="1">
      <alignment horizontal="center" vertical="center" wrapText="1"/>
    </xf>
    <xf numFmtId="0" fontId="213" fillId="0" borderId="0" xfId="0" applyFont="1" applyFill="1" applyAlignment="1">
      <alignment horizontal="left" vertical="center"/>
    </xf>
    <xf numFmtId="0" fontId="223" fillId="0" borderId="58" xfId="0" applyFont="1" applyFill="1" applyBorder="1" applyAlignment="1">
      <alignment horizontal="center" vertical="center" wrapText="1"/>
    </xf>
    <xf numFmtId="0" fontId="223" fillId="0" borderId="60" xfId="0" applyFont="1" applyFill="1" applyBorder="1" applyAlignment="1">
      <alignment horizontal="center" vertical="center" wrapText="1"/>
    </xf>
    <xf numFmtId="17" fontId="223" fillId="0" borderId="58" xfId="0" applyNumberFormat="1" applyFont="1" applyFill="1" applyBorder="1" applyAlignment="1">
      <alignment horizontal="center" vertical="center" wrapText="1"/>
    </xf>
    <xf numFmtId="17" fontId="223" fillId="0" borderId="61" xfId="0" applyNumberFormat="1" applyFont="1" applyFill="1" applyBorder="1" applyAlignment="1">
      <alignment horizontal="center" vertical="center" wrapText="1"/>
    </xf>
    <xf numFmtId="168" fontId="223" fillId="0" borderId="58" xfId="1" applyNumberFormat="1" applyFont="1" applyFill="1" applyBorder="1" applyAlignment="1">
      <alignment horizontal="center" vertical="center" wrapText="1"/>
    </xf>
    <xf numFmtId="168" fontId="223" fillId="0" borderId="61" xfId="1" applyNumberFormat="1" applyFont="1" applyFill="1" applyBorder="1" applyAlignment="1">
      <alignment horizontal="center" vertical="center" wrapText="1"/>
    </xf>
    <xf numFmtId="0" fontId="273" fillId="31" borderId="65" xfId="0" applyFont="1" applyFill="1" applyBorder="1" applyAlignment="1">
      <alignment horizontal="center" vertical="center" wrapText="1"/>
    </xf>
    <xf numFmtId="0" fontId="273" fillId="31" borderId="34" xfId="0" applyFont="1" applyFill="1" applyBorder="1" applyAlignment="1">
      <alignment horizontal="center" vertical="center" wrapText="1"/>
    </xf>
    <xf numFmtId="0" fontId="273" fillId="31" borderId="66" xfId="0" applyFont="1" applyFill="1" applyBorder="1" applyAlignment="1">
      <alignment horizontal="center" vertical="center" wrapText="1"/>
    </xf>
    <xf numFmtId="0" fontId="223" fillId="0" borderId="58" xfId="0" applyFont="1" applyFill="1" applyBorder="1" applyAlignment="1">
      <alignment horizontal="center" vertical="center"/>
    </xf>
    <xf numFmtId="0" fontId="223" fillId="0" borderId="61" xfId="0" applyFont="1" applyFill="1" applyBorder="1" applyAlignment="1">
      <alignment horizontal="center" vertical="center"/>
    </xf>
    <xf numFmtId="0" fontId="217" fillId="0" borderId="0" xfId="0" applyFont="1" applyFill="1" applyBorder="1" applyAlignment="1">
      <alignment horizontal="left" vertical="center" wrapText="1"/>
    </xf>
    <xf numFmtId="17" fontId="217" fillId="0" borderId="58" xfId="0" applyNumberFormat="1" applyFont="1" applyFill="1" applyBorder="1" applyAlignment="1">
      <alignment horizontal="center" vertical="center" wrapText="1"/>
    </xf>
    <xf numFmtId="17" fontId="217" fillId="0" borderId="61" xfId="0" applyNumberFormat="1" applyFont="1" applyFill="1" applyBorder="1" applyAlignment="1">
      <alignment horizontal="center" vertical="center" wrapText="1"/>
    </xf>
    <xf numFmtId="168" fontId="223" fillId="0" borderId="58" xfId="1" applyNumberFormat="1" applyFont="1" applyFill="1" applyBorder="1" applyAlignment="1">
      <alignment horizontal="center" vertical="center"/>
    </xf>
    <xf numFmtId="168" fontId="223" fillId="0" borderId="61" xfId="1" applyNumberFormat="1" applyFont="1" applyFill="1" applyBorder="1" applyAlignment="1">
      <alignment horizontal="center" vertical="center"/>
    </xf>
    <xf numFmtId="17" fontId="223" fillId="0" borderId="29" xfId="0" applyNumberFormat="1" applyFont="1" applyFill="1" applyBorder="1" applyAlignment="1">
      <alignment horizontal="center" vertical="center" wrapText="1"/>
    </xf>
    <xf numFmtId="17" fontId="223" fillId="0" borderId="2" xfId="0" applyNumberFormat="1" applyFont="1" applyFill="1" applyBorder="1" applyAlignment="1">
      <alignment horizontal="center" vertical="center" wrapText="1"/>
    </xf>
    <xf numFmtId="0" fontId="216" fillId="0" borderId="77" xfId="0" applyFont="1" applyFill="1" applyBorder="1" applyAlignment="1">
      <alignment horizontal="justify" vertical="center" wrapText="1"/>
    </xf>
    <xf numFmtId="0" fontId="216" fillId="0" borderId="0" xfId="0" applyFont="1" applyFill="1" applyBorder="1" applyAlignment="1">
      <alignment horizontal="justify" vertical="center" wrapText="1"/>
    </xf>
    <xf numFmtId="0" fontId="216" fillId="0" borderId="0" xfId="0" applyFont="1" applyFill="1" applyBorder="1" applyAlignment="1">
      <alignment horizontal="left" vertical="center" wrapText="1"/>
    </xf>
    <xf numFmtId="49" fontId="217" fillId="0" borderId="0" xfId="0" applyNumberFormat="1" applyFont="1" applyFill="1" applyAlignment="1">
      <alignment horizontal="center" vertical="center" wrapText="1"/>
    </xf>
    <xf numFmtId="0" fontId="250" fillId="0" borderId="0" xfId="0" applyFont="1" applyFill="1" applyAlignment="1">
      <alignment horizontal="left" vertical="center" wrapText="1"/>
    </xf>
    <xf numFmtId="0" fontId="250" fillId="0" borderId="1" xfId="14" applyFont="1" applyFill="1" applyBorder="1" applyAlignment="1">
      <alignment horizontal="center" vertical="center" wrapText="1"/>
    </xf>
    <xf numFmtId="0" fontId="250" fillId="0" borderId="1" xfId="0" applyFont="1" applyFill="1" applyBorder="1" applyAlignment="1">
      <alignment horizontal="center" vertical="center" wrapText="1"/>
    </xf>
    <xf numFmtId="0" fontId="217" fillId="0" borderId="67" xfId="0" applyFont="1" applyFill="1" applyBorder="1" applyAlignment="1">
      <alignment horizontal="center" vertical="center" wrapText="1"/>
    </xf>
    <xf numFmtId="0" fontId="217" fillId="0" borderId="68" xfId="0" applyFont="1" applyFill="1" applyBorder="1" applyAlignment="1">
      <alignment horizontal="center" vertical="center" wrapText="1"/>
    </xf>
    <xf numFmtId="0" fontId="217" fillId="0" borderId="69" xfId="0" applyFont="1" applyFill="1" applyBorder="1" applyAlignment="1">
      <alignment horizontal="center" vertical="center" wrapText="1"/>
    </xf>
  </cellXfs>
  <cellStyles count="44255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1" xr:uid="{00000000-0005-0000-0000-00004D000000}"/>
    <cellStyle name="Euro 4" xfId="43982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3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22" xr:uid="{1FB2FA07-5677-432E-BCC4-0A524CA81AEB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7" xr:uid="{4357CC07-9A9D-4A40-A8B4-5099DD70D809}"/>
    <cellStyle name="Millares 101" xfId="44070" xr:uid="{F73725D2-99EC-42C4-AA3D-D4C46463B909}"/>
    <cellStyle name="Millares 102" xfId="44079" xr:uid="{93B69E9D-6069-4093-BAD6-5720722B7B10}"/>
    <cellStyle name="Millares 103" xfId="44081" xr:uid="{6002A147-325C-4E26-AE29-C0347773AD05}"/>
    <cellStyle name="Millares 104" xfId="44090" xr:uid="{B848453F-EF39-4FCF-86EA-7CEA0DE401D1}"/>
    <cellStyle name="Millares 105" xfId="44093" xr:uid="{A844E5B2-E2CB-4213-8E10-8180A586249C}"/>
    <cellStyle name="Millares 106" xfId="44100" xr:uid="{B1DB98DF-8257-4B46-A3B8-77CE5D51C5E0}"/>
    <cellStyle name="Millares 107" xfId="44101" xr:uid="{6A8DC0A8-36AB-4256-BA6D-E1AB6E969A85}"/>
    <cellStyle name="Millares 108" xfId="44103" xr:uid="{15D0EF52-B624-424F-A09D-5C8057363040}"/>
    <cellStyle name="Millares 109" xfId="44107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10" xr:uid="{5CEFF769-1D5D-40DA-9FA8-EEEB91B21E60}"/>
    <cellStyle name="Millares 111" xfId="44117" xr:uid="{64C4A08F-E640-4C7A-9976-FF95ACA6CD41}"/>
    <cellStyle name="Millares 112" xfId="44124" xr:uid="{CEE363BE-65C6-4603-8A70-60CA074E61F1}"/>
    <cellStyle name="Millares 113" xfId="44132" xr:uid="{48DDBCC6-795B-4EC0-BFAE-D81150CCB9B6}"/>
    <cellStyle name="Millares 114" xfId="44137" xr:uid="{39D532B9-ECAE-4046-824D-2B18468BE570}"/>
    <cellStyle name="Millares 115" xfId="44145" xr:uid="{179AFC67-38E0-425F-AAB4-032398ABE64A}"/>
    <cellStyle name="Millares 116" xfId="44153" xr:uid="{5FCD829F-237D-4E23-96CC-216C1C5283FF}"/>
    <cellStyle name="Millares 117" xfId="44168" xr:uid="{0D0030A9-62C2-44A7-A917-E4ADD1CACB52}"/>
    <cellStyle name="Millares 118" xfId="44184" xr:uid="{93AA5BEC-5E8A-4AD7-AAE7-BA7C476720AA}"/>
    <cellStyle name="Millares 119" xfId="44185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92" xr:uid="{6F9068FC-204B-4F55-BC0B-618E53574C87}"/>
    <cellStyle name="Millares 121" xfId="44193" xr:uid="{39920041-FDFD-4363-A7EC-0A96C74A3265}"/>
    <cellStyle name="Millares 122" xfId="44205" xr:uid="{D70BEDE2-E877-4155-B266-D8D331B9379C}"/>
    <cellStyle name="Millares 123" xfId="44210" xr:uid="{F9F762D5-1AA7-4333-9EE0-C1280823B73B}"/>
    <cellStyle name="Millares 124" xfId="44212" xr:uid="{71B330E6-CF79-4454-9D58-A06F3106F4F3}"/>
    <cellStyle name="Millares 125" xfId="44215" xr:uid="{1147A807-049E-412D-A1C0-71E37F0A020D}"/>
    <cellStyle name="Millares 126" xfId="44221" xr:uid="{A17212F6-B651-4654-A36C-3A8B4BD62F7A}"/>
    <cellStyle name="Millares 127" xfId="44231" xr:uid="{3CD17AA9-521E-4455-94FB-9075498A61A8}"/>
    <cellStyle name="Millares 128" xfId="44238" xr:uid="{1A6FC2FD-F73C-4BCE-83CD-A4D78102650F}"/>
    <cellStyle name="Millares 129" xfId="44247" xr:uid="{171F470E-BF5C-4CA0-92A6-6D82C15C2DC0}"/>
    <cellStyle name="Millares 13" xfId="90" xr:uid="{00000000-0005-0000-0000-0000DD070000}"/>
    <cellStyle name="Millares 13 2" xfId="43984" xr:uid="{00000000-0005-0000-0000-0000DE070000}"/>
    <cellStyle name="Millares 13 3" xfId="43985" xr:uid="{00000000-0005-0000-0000-0000DF070000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6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7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 5" xfId="44048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88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79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9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0" xr:uid="{00000000-0005-0000-0000-0000C42D0000}"/>
    <cellStyle name="Millares 86" xfId="43963" xr:uid="{00000000-0005-0000-0000-0000C52D0000}"/>
    <cellStyle name="Millares 87" xfId="43969" xr:uid="{00000000-0005-0000-0000-0000C62D0000}"/>
    <cellStyle name="Millares 88" xfId="43972" xr:uid="{00000000-0005-0000-0000-0000C72D0000}"/>
    <cellStyle name="Millares 89" xfId="43974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7" xr:uid="{7214FD22-0708-4E1C-8260-1E20ED60BE7B}"/>
    <cellStyle name="Millares 91" xfId="44016" xr:uid="{FB9593D4-B4F5-434D-A184-0411352264D2}"/>
    <cellStyle name="Millares 92" xfId="44018" xr:uid="{D82694AA-1873-42AF-BED2-6143CAEB3E46}"/>
    <cellStyle name="Millares 93" xfId="44020" xr:uid="{8768CEA1-56FE-4629-AEB9-342FC8434BF6}"/>
    <cellStyle name="Millares 94" xfId="44021" xr:uid="{7C159F47-FA64-498A-A842-3E6510CE8F99}"/>
    <cellStyle name="Millares 95" xfId="44027" xr:uid="{A499D72C-6363-40C5-B107-5A33379CEC03}"/>
    <cellStyle name="Millares 95 2" xfId="44165" xr:uid="{54C39383-57CD-47B1-8F4C-ABC1FC0289D6}"/>
    <cellStyle name="Millares 95 3" xfId="44181" xr:uid="{43D231AE-28DD-4418-83C4-590F8E267262}"/>
    <cellStyle name="Millares 96" xfId="44046" xr:uid="{EC78B327-5EDC-4C62-9DD2-ACB5D0CAF8C8}"/>
    <cellStyle name="Millares 97" xfId="44053" xr:uid="{5065FC57-47F2-4B44-87DB-F25DC2CC215B}"/>
    <cellStyle name="Millares 98" xfId="44061" xr:uid="{7F6943DA-9F12-476C-80ED-393828068019}"/>
    <cellStyle name="Millares 99" xfId="44064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7" xr:uid="{00000000-0005-0000-0000-000091310000}"/>
    <cellStyle name="Moneda 43" xfId="43966" xr:uid="{00000000-0005-0000-0000-000092310000}"/>
    <cellStyle name="Moneda 44" xfId="43976" xr:uid="{00000000-0005-0000-0000-000093310000}"/>
    <cellStyle name="Moneda 45" xfId="44001" xr:uid="{00000000-0005-0000-0000-000094310000}"/>
    <cellStyle name="Moneda 46" xfId="44003" xr:uid="{00000000-0005-0000-0000-000095310000}"/>
    <cellStyle name="Moneda 47" xfId="44005" xr:uid="{A6E655DF-1CF4-467F-9560-53217220EF51}"/>
    <cellStyle name="Moneda 48" xfId="44010" xr:uid="{8D1F57D6-04AF-42FA-BC13-392E733D9ACA}"/>
    <cellStyle name="Moneda 49" xfId="44024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0" xr:uid="{46C5B6B4-B1FC-44A6-8E5E-7C3572F80893}"/>
    <cellStyle name="Moneda 51" xfId="44035" xr:uid="{C6BA386D-AE7A-48BD-A649-93CDEC5E229E}"/>
    <cellStyle name="Moneda 52" xfId="44038" xr:uid="{C32F09D3-3E97-41E7-932B-95C0CB15F428}"/>
    <cellStyle name="Moneda 53" xfId="44041" xr:uid="{80C8FFE0-6CA8-467E-B12D-A9185A5712F7}"/>
    <cellStyle name="Moneda 54" xfId="44044" xr:uid="{BCC4F30C-AF14-488C-A123-CC11638467BD}"/>
    <cellStyle name="Moneda 55" xfId="44051" xr:uid="{5F5363FB-C9CE-4EC9-B2D8-7EA8F6A4B9C3}"/>
    <cellStyle name="Moneda 56" xfId="44055" xr:uid="{9D7DBA6A-BF91-45B9-BFAE-2FA8A0AF3D41}"/>
    <cellStyle name="Moneda 57" xfId="44058" xr:uid="{6823A5C1-48F9-499C-9856-28F9FB1510C1}"/>
    <cellStyle name="Moneda 58" xfId="44071" xr:uid="{A85BA041-4B13-4F82-A51D-1F67D44F95A4}"/>
    <cellStyle name="Moneda 59" xfId="44075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60" xfId="44082" xr:uid="{9A39558B-6D02-45D1-B2ED-73AE0EF376E6}"/>
    <cellStyle name="Moneda 61" xfId="44086" xr:uid="{BF7EFA31-4203-4FD5-9576-F2F3867947C4}"/>
    <cellStyle name="Moneda 62" xfId="44095" xr:uid="{7A02F3DD-00CB-44E8-A68F-F17B9CF01B93}"/>
    <cellStyle name="Moneda 63" xfId="44104" xr:uid="{643E4338-B24C-4D10-AAB0-5FA8B206B337}"/>
    <cellStyle name="Moneda 64" xfId="44113" xr:uid="{DA567617-F04E-46BB-A278-8ADB85CE20CF}"/>
    <cellStyle name="Moneda 65" xfId="44118" xr:uid="{46F0A87F-6947-4C00-B7BA-1FFE85E815AB}"/>
    <cellStyle name="Moneda 66" xfId="44125" xr:uid="{34C79E4E-2356-4CA1-9CE0-F4E371626BAB}"/>
    <cellStyle name="Moneda 67" xfId="44133" xr:uid="{E731EB1B-8E33-438B-8028-95DB84EE4D1B}"/>
    <cellStyle name="Moneda 68" xfId="44141" xr:uid="{3C378925-394B-467A-BBB0-0255FF71BBA7}"/>
    <cellStyle name="Moneda 69" xfId="44146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70" xfId="44151" xr:uid="{2101B94E-04B4-48AD-896F-943F3387BCDA}"/>
    <cellStyle name="Moneda 71" xfId="44155" xr:uid="{7BC7DFD7-6E97-467D-AA4B-2428DC5E5255}"/>
    <cellStyle name="Moneda 72" xfId="44161" xr:uid="{76518FFF-DB1B-455B-A3C4-571E67AE143D}"/>
    <cellStyle name="Moneda 73" xfId="44170" xr:uid="{403D3244-F882-4326-B709-8125CB9338D8}"/>
    <cellStyle name="Moneda 73 2" xfId="44179" xr:uid="{AAFD3724-A440-4830-8E4A-674063ECD26A}"/>
    <cellStyle name="Moneda 74" xfId="44175" xr:uid="{C9FC77CC-1CF3-401E-B0EB-E32CA3346B8A}"/>
    <cellStyle name="Moneda 75" xfId="44186" xr:uid="{AFAE3723-6052-4974-BB78-DC9803EE8459}"/>
    <cellStyle name="Moneda 76" xfId="44190" xr:uid="{33956D07-AF39-4AD7-A64D-651778971965}"/>
    <cellStyle name="Moneda 77" xfId="44194" xr:uid="{71A53CA2-DC58-4DAB-9140-E9E04E27426D}"/>
    <cellStyle name="Moneda 78" xfId="44199" xr:uid="{670A6FA0-3D1B-40CC-82E5-B272E775A61B}"/>
    <cellStyle name="Moneda 79" xfId="44201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80" xfId="44208" xr:uid="{55CF4038-6CAA-437E-ADC1-E192E6E9C752}"/>
    <cellStyle name="Moneda 81" xfId="44217" xr:uid="{F3980EF2-5229-4BE2-92C4-982C033D7FDF}"/>
    <cellStyle name="Moneda 82" xfId="44220" xr:uid="{0E85A4D5-04F8-4797-8827-5FEFF323E0A9}"/>
    <cellStyle name="Moneda 83" xfId="44223" xr:uid="{881AD0F6-FBBE-45D5-89EE-0860D785DB3A}"/>
    <cellStyle name="Moneda 84" xfId="44227" xr:uid="{1522CC43-1270-4ADA-AFDA-11EFDA991003}"/>
    <cellStyle name="Moneda 85" xfId="44232" xr:uid="{4542585B-CDC9-4A0F-9073-BE2747F69127}"/>
    <cellStyle name="Moneda 86" xfId="44236" xr:uid="{CB4F9AE5-734C-4AA1-AA5B-14E3D43CDE24}"/>
    <cellStyle name="Moneda 87" xfId="44240" xr:uid="{B29D0977-E9DB-4AB9-AFCB-112AB80B646E}"/>
    <cellStyle name="Moneda 88" xfId="44245" xr:uid="{A400A0ED-E684-4C9A-BF2B-CA1703E7820A}"/>
    <cellStyle name="Moneda 89" xfId="44250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Moneda 90" xfId="44254" xr:uid="{0DA21A07-6736-411D-9FFA-350A382BB81F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14" xfId="44065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8 2" xfId="44176" xr:uid="{367B2BC1-BB75-46D6-9F35-600948A1CA8E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4" xr:uid="{00000000-0005-0000-0000-000014480000}"/>
    <cellStyle name="Normal 116" xfId="43956" xr:uid="{00000000-0005-0000-0000-000015480000}"/>
    <cellStyle name="Normal 117" xfId="43959" xr:uid="{00000000-0005-0000-0000-000016480000}"/>
    <cellStyle name="Normal 118" xfId="43964" xr:uid="{00000000-0005-0000-0000-000017480000}"/>
    <cellStyle name="Normal 119" xfId="43965" xr:uid="{00000000-0005-0000-0000-000018480000}"/>
    <cellStyle name="Normal 12" xfId="28" xr:uid="{00000000-0005-0000-0000-000019480000}"/>
    <cellStyle name="Normal 120" xfId="43968" xr:uid="{00000000-0005-0000-0000-00001A480000}"/>
    <cellStyle name="Normal 120 2" xfId="44014" xr:uid="{80B85FC2-610D-4083-9A51-EF875968EA86}"/>
    <cellStyle name="Normal 121" xfId="43971" xr:uid="{00000000-0005-0000-0000-00001B480000}"/>
    <cellStyle name="Normal 122" xfId="43975" xr:uid="{00000000-0005-0000-0000-00001C480000}"/>
    <cellStyle name="Normal 123" xfId="43978" xr:uid="{00000000-0005-0000-0000-00001D480000}"/>
    <cellStyle name="Normal 124" xfId="43999" xr:uid="{00000000-0005-0000-0000-00001E480000}"/>
    <cellStyle name="Normal 124 2" xfId="44012" xr:uid="{603D1A66-289C-41E2-B64A-83DFDD6D043B}"/>
    <cellStyle name="Normal 125" xfId="44000" xr:uid="{00000000-0005-0000-0000-00001F480000}"/>
    <cellStyle name="Normal 126" xfId="44004" xr:uid="{76DD7141-2112-4837-8FF6-DFB3682E2643}"/>
    <cellStyle name="Normal 127" xfId="44009" xr:uid="{BB17578D-8F4A-485E-B00D-5FDB4AC448B0}"/>
    <cellStyle name="Normal 128" xfId="44013" xr:uid="{35AA9408-F880-4369-AED1-E6FA2E43D9D5}"/>
    <cellStyle name="Normal 128 2" xfId="44166" xr:uid="{CE780733-F494-4966-B00D-CB61258FBD51}"/>
    <cellStyle name="Normal 128 3" xfId="44182" xr:uid="{D71FCE97-E251-46C2-9C9C-073DFFF1300F}"/>
    <cellStyle name="Normal 128 4" xfId="44191" xr:uid="{60C63E71-C12D-48A2-84A3-CEFAA747CE4B}"/>
    <cellStyle name="Normal 128 5" xfId="44209" xr:uid="{A51A53E5-005A-4E31-9BFF-DEDA113B7E13}"/>
    <cellStyle name="Normal 128 6" xfId="44248" xr:uid="{68B44232-5689-4730-85E7-9CBF93A65EC7}"/>
    <cellStyle name="Normal 129" xfId="44017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2" xr:uid="{93665A41-9047-45B1-8D0A-347E4C35502B}"/>
    <cellStyle name="Normal 131" xfId="44023" xr:uid="{B10A5448-8B9C-4230-8709-9CB0A48D33B6}"/>
    <cellStyle name="Normal 132" xfId="44026" xr:uid="{8C478E15-E6B7-4A98-89AD-BF65F517E29E}"/>
    <cellStyle name="Normal 132 2" xfId="44164" xr:uid="{0E14079F-1BEF-45E3-B778-8406187FB137}"/>
    <cellStyle name="Normal 132 3" xfId="44180" xr:uid="{EADB811D-E17F-49CA-898A-16B8976187F7}"/>
    <cellStyle name="Normal 133" xfId="44029" xr:uid="{24F4E444-0DC2-4BA9-B839-D8D9FB4B3A02}"/>
    <cellStyle name="Normal 134" xfId="44034" xr:uid="{06AE4128-FC39-41A0-8791-698569E7C0BD}"/>
    <cellStyle name="Normal 135" xfId="44037" xr:uid="{8BE0820A-7B61-44DB-9F16-CFD19BD7CE37}"/>
    <cellStyle name="Normal 136" xfId="44040" xr:uid="{B2908B98-FBA9-4286-9A75-DE7D98E08851}"/>
    <cellStyle name="Normal 137" xfId="44043" xr:uid="{F4BDB42B-3E15-491C-8E11-E555887B86FF}"/>
    <cellStyle name="Normal 138" xfId="44050" xr:uid="{05103B51-1B0F-4DB4-9951-C85854D51BA8}"/>
    <cellStyle name="Normal 139" xfId="44054" xr:uid="{0B2B551F-B038-49DB-886A-540F52ED2DE4}"/>
    <cellStyle name="Normal 14" xfId="47" xr:uid="{00000000-0005-0000-0000-0000204D0000}"/>
    <cellStyle name="Normal 140" xfId="44057" xr:uid="{2A54099D-8FFE-4E0C-91BD-52924E64ACBD}"/>
    <cellStyle name="Normal 140 10" xfId="44127" xr:uid="{072E2725-CF24-4AD9-B022-4EBC130068A4}"/>
    <cellStyle name="Normal 140 11" xfId="44135" xr:uid="{720DE38F-7C8F-4D63-B63C-8263B95EEE32}"/>
    <cellStyle name="Normal 140 12" xfId="44143" xr:uid="{CA923FB3-00D1-4E25-9BA7-DF0F09762532}"/>
    <cellStyle name="Normal 140 13" xfId="44148" xr:uid="{177F3C2B-E6DE-4A67-82CB-8ABEEB980CBE}"/>
    <cellStyle name="Normal 140 14" xfId="44157" xr:uid="{C80124C8-8366-47FF-B4FA-18C0FBBF7AC5}"/>
    <cellStyle name="Normal 140 15" xfId="44163" xr:uid="{18E48549-C010-4F13-A3CD-0853E56CEA9F}"/>
    <cellStyle name="Normal 140 16" xfId="44172" xr:uid="{6152A880-5232-4DBE-90B7-29C6292A7B69}"/>
    <cellStyle name="Normal 140 16 2" xfId="44178" xr:uid="{F5E62F39-E597-4632-B039-D82EFE5C3939}"/>
    <cellStyle name="Normal 140 17" xfId="44188" xr:uid="{F6F14E4C-8D77-44CD-8CD5-656F79BC5141}"/>
    <cellStyle name="Normal 140 18" xfId="44196" xr:uid="{EDE9D314-9BB6-4D8D-A2B9-5B30A4182E86}"/>
    <cellStyle name="Normal 140 19" xfId="44203" xr:uid="{6AA2F2EF-1FBE-47C8-8707-72FBF71E86D6}"/>
    <cellStyle name="Normal 140 2" xfId="44073" xr:uid="{87492154-98BE-4A05-912A-8F3E8450F5B4}"/>
    <cellStyle name="Normal 140 20" xfId="44219" xr:uid="{4631F78D-CED9-4009-A22A-937E4D74FEAD}"/>
    <cellStyle name="Normal 140 21" xfId="44225" xr:uid="{87F1F798-C83F-4242-A7B4-52E1FA487DC3}"/>
    <cellStyle name="Normal 140 22" xfId="44229" xr:uid="{6F3C14DE-ED34-4000-BB49-576F1633B5D5}"/>
    <cellStyle name="Normal 140 23" xfId="44234" xr:uid="{1874EB2C-642A-4D1B-9D9C-EACE80ABC7A8}"/>
    <cellStyle name="Normal 140 24" xfId="44242" xr:uid="{8BBD19E4-59DC-4424-83A1-07997B457BEC}"/>
    <cellStyle name="Normal 140 25" xfId="44252" xr:uid="{76234813-87B2-46D2-A97C-6BC81D615B18}"/>
    <cellStyle name="Normal 140 3" xfId="44077" xr:uid="{2B6DE311-0213-4247-82EF-87864568864F}"/>
    <cellStyle name="Normal 140 4" xfId="44084" xr:uid="{3D671AB6-032A-4953-9911-AB33C8A49CDB}"/>
    <cellStyle name="Normal 140 5" xfId="44088" xr:uid="{DDCA0FDB-49C5-4D3E-8D91-15D51D7D64F1}"/>
    <cellStyle name="Normal 140 6" xfId="44097" xr:uid="{64947995-F1DD-491D-9665-E1204BCB452D}"/>
    <cellStyle name="Normal 140 7" xfId="44106" xr:uid="{FCFBEA63-4FA6-4F44-9941-CB2B5184B8CA}"/>
    <cellStyle name="Normal 140 8" xfId="44115" xr:uid="{AAC7201A-0F8A-4DB5-8B72-3374B465E90A}"/>
    <cellStyle name="Normal 140 9" xfId="44120" xr:uid="{769B9986-E718-4166-9581-C0EB7E291398}"/>
    <cellStyle name="Normal 141" xfId="44060" xr:uid="{F28785BC-DB76-44B2-A13D-B2246455F2A8}"/>
    <cellStyle name="Normal 142" xfId="44063" xr:uid="{87C4373F-E2CB-49D4-9B46-2BB7F4B0347E}"/>
    <cellStyle name="Normal 143" xfId="44066" xr:uid="{0E9DBBAE-08C4-4CB2-A3E2-47B559436B88}"/>
    <cellStyle name="Normal 144" xfId="44069" xr:uid="{2428B7C1-26CA-48ED-BD46-717843228C54}"/>
    <cellStyle name="Normal 145" xfId="44074" xr:uid="{6427E0F8-E535-40D1-87C5-8239ED0B262F}"/>
    <cellStyle name="Normal 146" xfId="44078" xr:uid="{2DA82A6B-F8F4-4DDA-A43F-F832CEF75851}"/>
    <cellStyle name="Normal 147" xfId="44080" xr:uid="{68709D0D-0288-43FF-8E4A-5B4E963000CE}"/>
    <cellStyle name="Normal 148" xfId="44085" xr:uid="{CAFD8202-2610-48B8-A517-A3B492E08CD4}"/>
    <cellStyle name="Normal 149" xfId="44089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92" xr:uid="{746C4DCE-25DC-4470-95E8-5B9393C3166E}"/>
    <cellStyle name="Normal 151" xfId="44094" xr:uid="{423602FF-1AAE-4B7B-963E-F19472B6575A}"/>
    <cellStyle name="Normal 152" xfId="44099" xr:uid="{12EECA04-F404-48AA-B8D3-CB490FA7061D}"/>
    <cellStyle name="Normal 153" xfId="44102" xr:uid="{CA2E6DED-DBD3-4AF7-9552-9D713C1152A8}"/>
    <cellStyle name="Normal 154" xfId="44109" xr:uid="{EF1CEC00-B16F-4B60-8A1E-C03A0E18A0F9}"/>
    <cellStyle name="Normal 155" xfId="44112" xr:uid="{006C50FE-3704-42F8-988E-9D148C8718DF}"/>
    <cellStyle name="Normal 156" xfId="44116" xr:uid="{AFFC09BA-9355-4514-8A64-B571CA195BD2}"/>
    <cellStyle name="Normal 157" xfId="44123" xr:uid="{AC360B5C-A8E1-46FE-9C62-A450EEB87695}"/>
    <cellStyle name="Normal 158" xfId="44129" xr:uid="{93BE7D61-9405-4C6E-B7E4-BA8398EC28F6}"/>
    <cellStyle name="Normal 159" xfId="44131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6" xr:uid="{FB7AB4A3-DCA0-4284-935E-A252AD589E3C}"/>
    <cellStyle name="Normal 161" xfId="44138" xr:uid="{058E41EC-47FA-4B3B-B771-F8910030C331}"/>
    <cellStyle name="Normal 162" xfId="44140" xr:uid="{8213E00E-024D-4EB6-82CB-6E180D4A51FD}"/>
    <cellStyle name="Normal 163" xfId="44144" xr:uid="{A7E2C80F-B9F3-4C2F-B3C5-3BB9B7FA97B9}"/>
    <cellStyle name="Normal 164" xfId="44150" xr:uid="{901028E3-4953-4878-8A62-C2016AEB3362}"/>
    <cellStyle name="Normal 165" xfId="44152" xr:uid="{C4D5BFBF-EC40-4B54-AC94-CAA200061E44}"/>
    <cellStyle name="Normal 166" xfId="44158" xr:uid="{A417B886-DF1F-4FE4-8393-3E342B4BD1F7}"/>
    <cellStyle name="Normal 167" xfId="44160" xr:uid="{4FD13B29-6826-4785-A8ED-453843864335}"/>
    <cellStyle name="Normal 168" xfId="44169" xr:uid="{BD59F194-DFD0-4BC0-B9AF-B8AE2B3C734E}"/>
    <cellStyle name="Normal 169" xfId="44173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7" xr:uid="{603EA91E-6EC7-432A-9817-76A3DD33F36B}"/>
    <cellStyle name="Normal 171" xfId="44200" xr:uid="{9E7CAC12-A7C4-4C3E-9D48-B0568661522F}"/>
    <cellStyle name="Normal 172" xfId="44204" xr:uid="{9052CD80-206E-4A4B-9F06-FE6F6AF9CC1A}"/>
    <cellStyle name="Normal 173" xfId="44206" xr:uid="{D808353B-54C7-48F7-BBEB-A72C527EFC9A}"/>
    <cellStyle name="Normal 174" xfId="44211" xr:uid="{60BE079F-7210-4925-8BFF-388E72EAECC1}"/>
    <cellStyle name="Normal 175" xfId="44214" xr:uid="{2D7C4967-F3B5-4F4E-B56D-9BACD93A5980}"/>
    <cellStyle name="Normal 176" xfId="44222" xr:uid="{297414C3-C336-4795-9259-32212ABC901B}"/>
    <cellStyle name="Normal 177" xfId="44226" xr:uid="{E4216BFE-3543-4E8F-A9DA-28F63370B240}"/>
    <cellStyle name="Normal 178" xfId="44230" xr:uid="{C79828B4-2A3B-42A5-AF9C-6D2B2085CF53}"/>
    <cellStyle name="Normal 179" xfId="44237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9" xr:uid="{4904EB40-057B-4421-B64E-AAD06AF0CFC9}"/>
    <cellStyle name="Normal 181" xfId="44243" xr:uid="{5F65C23B-645B-462F-9B83-50BF5CA95808}"/>
    <cellStyle name="Normal 182" xfId="44246" xr:uid="{A4CF3740-3365-4C0A-81C8-4A49F5178E3C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0" xr:uid="{00000000-0005-0000-0000-0000B5590000}"/>
    <cellStyle name="Normal 2 2 4" xfId="43991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2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3" xr:uid="{00000000-0005-0000-0000-00000C6A0000}"/>
    <cellStyle name="Normal 3 5" xfId="44047" xr:uid="{20DB0DCF-4A20-4692-8AA6-CDE623E55BF8}"/>
    <cellStyle name="Normal 3 8" xfId="43994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6 2" xfId="44177" xr:uid="{7F7382C6-E564-46CD-A487-A0B8F223A1C5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58" xr:uid="{00000000-0005-0000-0000-0000CF7F0000}"/>
    <cellStyle name="Normal 43 3 31 2 2 2 3 34" xfId="43967" xr:uid="{00000000-0005-0000-0000-0000D07F0000}"/>
    <cellStyle name="Normal 43 3 31 2 2 2 3 35" xfId="43977" xr:uid="{00000000-0005-0000-0000-0000D17F0000}"/>
    <cellStyle name="Normal 43 3 31 2 2 2 3 36" xfId="44002" xr:uid="{00000000-0005-0000-0000-0000D27F0000}"/>
    <cellStyle name="Normal 43 3 31 2 2 2 3 37" xfId="44006" xr:uid="{1088E3D5-5D1E-48FD-9DB5-B6DA8BC13A62}"/>
    <cellStyle name="Normal 43 3 31 2 2 2 3 38" xfId="44011" xr:uid="{35610EB2-1E52-44F9-85E0-89134299ABF9}"/>
    <cellStyle name="Normal 43 3 31 2 2 2 3 39" xfId="44025" xr:uid="{83AE4032-4834-4E84-8A47-AB672DA0645C}"/>
    <cellStyle name="Normal 43 3 31 2 2 2 3 4" xfId="21940" xr:uid="{00000000-0005-0000-0000-0000D37F0000}"/>
    <cellStyle name="Normal 43 3 31 2 2 2 3 40" xfId="44031" xr:uid="{455840A1-5BA5-4754-B85A-5670985E71D6}"/>
    <cellStyle name="Normal 43 3 31 2 2 2 3 41" xfId="44036" xr:uid="{866A0354-B44C-42D3-9B96-C5FDE8B22529}"/>
    <cellStyle name="Normal 43 3 31 2 2 2 3 42" xfId="44039" xr:uid="{14017933-BC17-48CA-8822-F6AAED8B314E}"/>
    <cellStyle name="Normal 43 3 31 2 2 2 3 43" xfId="44042" xr:uid="{060E943C-8971-44CC-9272-A5F1A3AAB128}"/>
    <cellStyle name="Normal 43 3 31 2 2 2 3 44" xfId="44045" xr:uid="{CA7339D3-0D70-471A-B259-A0A9233AA329}"/>
    <cellStyle name="Normal 43 3 31 2 2 2 3 45" xfId="44052" xr:uid="{C24FE9C4-452C-4F25-9199-F2D995CE13F7}"/>
    <cellStyle name="Normal 43 3 31 2 2 2 3 46" xfId="44056" xr:uid="{ED189D08-C012-4200-83BE-7E4F192B6274}"/>
    <cellStyle name="Normal 43 3 31 2 2 2 3 47" xfId="44059" xr:uid="{5C78A1DD-A5D1-4BA7-88A9-4AF8BD3170D5}"/>
    <cellStyle name="Normal 43 3 31 2 2 2 3 48" xfId="44072" xr:uid="{1A83243B-8DC5-4414-B470-7964F871E68C}"/>
    <cellStyle name="Normal 43 3 31 2 2 2 3 49" xfId="44076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50" xfId="44083" xr:uid="{9DC33905-3910-48EC-914C-5971096578E5}"/>
    <cellStyle name="Normal 43 3 31 2 2 2 3 51" xfId="44087" xr:uid="{586D2B27-F633-41EC-A929-878F40B4B501}"/>
    <cellStyle name="Normal 43 3 31 2 2 2 3 52" xfId="44096" xr:uid="{F014FB14-69F6-41EB-AEC9-A6ED6C2E12E1}"/>
    <cellStyle name="Normal 43 3 31 2 2 2 3 53" xfId="44105" xr:uid="{6597DFF4-B17E-47B3-8823-58EC4D7C3F46}"/>
    <cellStyle name="Normal 43 3 31 2 2 2 3 54" xfId="44114" xr:uid="{7A0C55C8-16CE-4CD0-8B40-7E5676ABAD10}"/>
    <cellStyle name="Normal 43 3 31 2 2 2 3 55" xfId="44119" xr:uid="{307BA3E8-A68E-41D9-975D-38DF6DE33EAF}"/>
    <cellStyle name="Normal 43 3 31 2 2 2 3 56" xfId="44126" xr:uid="{0B57F732-FFC4-48F7-891E-A5ABC24544FD}"/>
    <cellStyle name="Normal 43 3 31 2 2 2 3 57" xfId="44134" xr:uid="{61C8B17E-9520-4C0A-9056-F3F833C3AE42}"/>
    <cellStyle name="Normal 43 3 31 2 2 2 3 58" xfId="44142" xr:uid="{36456B20-A295-4590-8B09-6BDBE4DC6564}"/>
    <cellStyle name="Normal 43 3 31 2 2 2 3 59" xfId="44147" xr:uid="{523AF30A-C602-4FF8-AB27-16A2048207DC}"/>
    <cellStyle name="Normal 43 3 31 2 2 2 3 6" xfId="35054" xr:uid="{00000000-0005-0000-0000-0000E57F0000}"/>
    <cellStyle name="Normal 43 3 31 2 2 2 3 60" xfId="44156" xr:uid="{D3527CD3-846A-4538-B54C-2403D275B059}"/>
    <cellStyle name="Normal 43 3 31 2 2 2 3 61" xfId="44162" xr:uid="{8F1C30FF-E7E1-44E1-AA40-35A3EA4F297B}"/>
    <cellStyle name="Normal 43 3 31 2 2 2 3 62" xfId="44171" xr:uid="{9111C16D-F2B1-4659-B898-E0715D596F8B}"/>
    <cellStyle name="Normal 43 3 31 2 2 2 3 63" xfId="44187" xr:uid="{40FDB92D-52E6-4AB5-BEE5-ED71513600FF}"/>
    <cellStyle name="Normal 43 3 31 2 2 2 3 64" xfId="44195" xr:uid="{85569BFD-B88F-4E97-9787-DC805A126F8E}"/>
    <cellStyle name="Normal 43 3 31 2 2 2 3 65" xfId="44202" xr:uid="{901AD84A-2E96-472F-A50F-9815310EBE47}"/>
    <cellStyle name="Normal 43 3 31 2 2 2 3 66" xfId="44218" xr:uid="{F03CA695-D94D-425B-9453-FEA28D7E79B6}"/>
    <cellStyle name="Normal 43 3 31 2 2 2 3 67" xfId="44224" xr:uid="{6CE8E036-0E36-4A39-A85F-4A330DF7C759}"/>
    <cellStyle name="Normal 43 3 31 2 2 2 3 68" xfId="44228" xr:uid="{A409F647-5800-4E22-B5BA-6BA2045F76FA}"/>
    <cellStyle name="Normal 43 3 31 2 2 2 3 69" xfId="44233" xr:uid="{45BD7035-9EBD-4A5E-888D-4CDFCE755F8D}"/>
    <cellStyle name="Normal 43 3 31 2 2 2 3 7" xfId="35058" xr:uid="{00000000-0005-0000-0000-0000E67F0000}"/>
    <cellStyle name="Normal 43 3 31 2 2 2 3 70" xfId="44241" xr:uid="{47203B4F-CF18-43F0-B5FB-DC6FACDA907D}"/>
    <cellStyle name="Normal 43 3 31 2 2 2 3 71" xfId="44251" xr:uid="{F0964A6A-DD65-4B78-9B2B-5DED0563E190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13" xfId="44098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5" xr:uid="{00000000-0005-0000-0000-000063A10000}"/>
    <cellStyle name="Normal 73 2 2" xfId="44249" xr:uid="{EADCA467-DF7F-404E-A6D3-C3BAEB56E8C1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5" xr:uid="{00000000-0005-0000-0000-00006BA10000}"/>
    <cellStyle name="Normal 8 3" xfId="43996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32" xr:uid="{1A4DAD5A-EBDA-4728-8FCD-423192CF94E0}"/>
    <cellStyle name="Normal_Estadisticas 2019_1" xfId="43941" xr:uid="{00000000-0005-0000-0000-000099AB0000}"/>
    <cellStyle name="Normal_Estadisticas 2019_2" xfId="43962" xr:uid="{00000000-0005-0000-0000-00009AAB0000}"/>
    <cellStyle name="Normal_Estadisticas 2019_3" xfId="44033" xr:uid="{7B1FE69F-CCFD-4739-AD29-9817BCAF9E83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3998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 5" xfId="44049" xr:uid="{A43A4A07-29FE-4390-AC34-E2C59CE099BF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1" xr:uid="{00000000-0005-0000-0000-0000D2AB0000}"/>
    <cellStyle name="Porcentaje 24" xfId="43970" xr:uid="{00000000-0005-0000-0000-0000D3AB0000}"/>
    <cellStyle name="Porcentaje 25" xfId="43973" xr:uid="{00000000-0005-0000-0000-0000D4AB0000}"/>
    <cellStyle name="Porcentaje 26" xfId="44008" xr:uid="{FA4CF980-1F1B-4F47-BED3-6F5F7B25DDB7}"/>
    <cellStyle name="Porcentaje 27" xfId="44015" xr:uid="{A9F0964A-8C93-426D-8D5B-4A36E5BD2523}"/>
    <cellStyle name="Porcentaje 28" xfId="44019" xr:uid="{BAFB435A-26EE-4609-973C-A81BD0E558C7}"/>
    <cellStyle name="Porcentaje 29" xfId="44028" xr:uid="{8EFB37DA-9781-40FF-AB41-59709CA0B6A7}"/>
    <cellStyle name="Porcentaje 29 2" xfId="44167" xr:uid="{7907F10A-8E5C-47EE-BF25-3663C6D2F7EE}"/>
    <cellStyle name="Porcentaje 29 3" xfId="44183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30" xfId="44062" xr:uid="{05ACBE05-2787-41D4-8B30-49CBF11BB4DE}"/>
    <cellStyle name="Porcentaje 31" xfId="44068" xr:uid="{1BB609F6-C9DD-4B79-BFFF-72172CE582B2}"/>
    <cellStyle name="Porcentaje 32" xfId="44091" xr:uid="{3186F4A5-8F0F-4C88-A4E0-94059FCA4F99}"/>
    <cellStyle name="Porcentaje 33" xfId="44108" xr:uid="{C03B4997-3881-4E14-93EF-A578C7D8330C}"/>
    <cellStyle name="Porcentaje 34" xfId="44111" xr:uid="{61EE9BD2-317B-498A-A289-575A6997CA51}"/>
    <cellStyle name="Porcentaje 35" xfId="44121" xr:uid="{B10A5494-C28A-4F97-8A31-FBD99020BA75}"/>
    <cellStyle name="Porcentaje 36" xfId="44128" xr:uid="{09E1CB72-D610-4CF6-A581-2BE6A3344155}"/>
    <cellStyle name="Porcentaje 37" xfId="44130" xr:uid="{E5C94536-FA9D-4D80-A10B-44C2A36FE1BC}"/>
    <cellStyle name="Porcentaje 38" xfId="44139" xr:uid="{094C6E54-3117-49E0-B026-336ED4C0BD89}"/>
    <cellStyle name="Porcentaje 39" xfId="44149" xr:uid="{09855E88-C00D-412B-8476-76252C41B659}"/>
    <cellStyle name="Porcentaje 4" xfId="49" xr:uid="{00000000-0005-0000-0000-0000DAAB0000}"/>
    <cellStyle name="Porcentaje 40" xfId="44154" xr:uid="{14665B04-BA9A-49FF-8426-9DE1BF4662E4}"/>
    <cellStyle name="Porcentaje 41" xfId="44159" xr:uid="{68880E49-516E-42C3-B547-8D3AC08C7FEC}"/>
    <cellStyle name="Porcentaje 42" xfId="44174" xr:uid="{F7965A50-C76A-4E43-BA02-6153F0B90AB5}"/>
    <cellStyle name="Porcentaje 43" xfId="44189" xr:uid="{01C46D6D-A2A6-4969-A274-144D9D655B85}"/>
    <cellStyle name="Porcentaje 44" xfId="44198" xr:uid="{9284C30F-3B44-44D6-B4EA-A9077F727C34}"/>
    <cellStyle name="Porcentaje 45" xfId="44207" xr:uid="{B387CDF7-D604-4331-9BF4-70049B0ED816}"/>
    <cellStyle name="Porcentaje 46" xfId="44213" xr:uid="{DAB7FB19-6390-452A-B22F-496D2845451F}"/>
    <cellStyle name="Porcentaje 47" xfId="44216" xr:uid="{BF79DBD9-348C-4272-9870-54B83BF13005}"/>
    <cellStyle name="Porcentaje 48" xfId="44235" xr:uid="{E02EE8D0-D521-4214-9475-373FB1B1C021}"/>
    <cellStyle name="Porcentaje 49" xfId="44244" xr:uid="{3DE3DA03-55FA-40EE-9293-90DC7CB0197A}"/>
    <cellStyle name="Porcentaje 5" xfId="91" xr:uid="{00000000-0005-0000-0000-0000DBAB0000}"/>
    <cellStyle name="Porcentaje 50" xfId="44253" xr:uid="{5809F373-4E92-4C99-97F9-80F612639672}"/>
    <cellStyle name="Porcentaje 6" xfId="167" xr:uid="{00000000-0005-0000-0000-0000DCAB0000}"/>
    <cellStyle name="Porcentaje 6 2" xfId="43980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7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FFFF99"/>
      <color rgb="FF336699"/>
      <color rgb="FF9CBC5C"/>
      <color rgb="FFCC3300"/>
      <color rgb="FF33CC33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2021'!$B$97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2021'!$C$100:$C$106</c:f>
              <c:numCache>
                <c:formatCode>General</c:formatCode>
                <c:ptCount val="7"/>
                <c:pt idx="0">
                  <c:v>111</c:v>
                </c:pt>
                <c:pt idx="1">
                  <c:v>18</c:v>
                </c:pt>
                <c:pt idx="2">
                  <c:v>71</c:v>
                </c:pt>
                <c:pt idx="3">
                  <c:v>22</c:v>
                </c:pt>
                <c:pt idx="4">
                  <c:v>116</c:v>
                </c:pt>
                <c:pt idx="5">
                  <c:v>80</c:v>
                </c:pt>
                <c:pt idx="6">
                  <c:v>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2021'!$B$111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2021'!$C$114:$C$120</c:f>
              <c:numCache>
                <c:formatCode>General</c:formatCode>
                <c:ptCount val="7"/>
                <c:pt idx="0">
                  <c:v>335</c:v>
                </c:pt>
                <c:pt idx="1">
                  <c:v>223</c:v>
                </c:pt>
                <c:pt idx="2">
                  <c:v>267</c:v>
                </c:pt>
                <c:pt idx="3">
                  <c:v>131</c:v>
                </c:pt>
                <c:pt idx="4">
                  <c:v>572</c:v>
                </c:pt>
                <c:pt idx="5">
                  <c:v>392</c:v>
                </c:pt>
                <c:pt idx="6">
                  <c:v>446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2021'!$B$125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2021'!$C$128:$C$134</c:f>
              <c:numCache>
                <c:formatCode>General</c:formatCode>
                <c:ptCount val="7"/>
                <c:pt idx="0">
                  <c:v>437</c:v>
                </c:pt>
                <c:pt idx="1">
                  <c:v>1458</c:v>
                </c:pt>
                <c:pt idx="2">
                  <c:v>134</c:v>
                </c:pt>
                <c:pt idx="3">
                  <c:v>195</c:v>
                </c:pt>
                <c:pt idx="4">
                  <c:v>142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2021'!$B$156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2021'!$C$159:$C$162</c:f>
              <c:numCache>
                <c:formatCode>General</c:formatCode>
                <c:ptCount val="4"/>
                <c:pt idx="0">
                  <c:v>1305</c:v>
                </c:pt>
                <c:pt idx="1">
                  <c:v>888</c:v>
                </c:pt>
                <c:pt idx="2">
                  <c:v>173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8847148000795023"/>
          <c:y val="2.2706820571104379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5197461039563348"/>
          <c:y val="0.22715701840005917"/>
          <c:w val="0.70550703208732601"/>
          <c:h val="0.5234905514152978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2021'!$C$217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2021'!$B$218:$B$326</c:f>
              <c:strCache>
                <c:ptCount val="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</c:strCache>
            </c:strRef>
          </c:cat>
          <c:val>
            <c:numRef>
              <c:f>'Estadisticas 2021'!$C$218:$C$321</c:f>
              <c:numCache>
                <c:formatCode>#\ ##0\ \ \ ;[Red]\(#\ ##0\)</c:formatCode>
                <c:ptCount val="3"/>
                <c:pt idx="0">
                  <c:v>701</c:v>
                </c:pt>
                <c:pt idx="1">
                  <c:v>845</c:v>
                </c:pt>
                <c:pt idx="2">
                  <c:v>820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aseline="0"/>
              <a:t>Marzo 2021/2022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2021'!$E$340</c:f>
              <c:strCache>
                <c:ptCount val="1"/>
                <c:pt idx="0">
                  <c:v>Formalizados Marzo 2021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2021'!$E$342:$E$343</c:f>
              <c:numCache>
                <c:formatCode>#\ ##0\ \ \ ;[Red]\(#\ ##0\)</c:formatCode>
                <c:ptCount val="2"/>
                <c:pt idx="0">
                  <c:v>999</c:v>
                </c:pt>
                <c:pt idx="1">
                  <c:v>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2021'!$C$340:$D$340</c:f>
              <c:strCache>
                <c:ptCount val="1"/>
                <c:pt idx="0">
                  <c:v>Formalizados Marzo 2022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2021'!$C$342:$C$343</c:f>
              <c:numCache>
                <c:formatCode>#\ ##0\ \ \ ;[Red]\(#\ ##0\)</c:formatCode>
                <c:ptCount val="2"/>
                <c:pt idx="0">
                  <c:v>622</c:v>
                </c:pt>
                <c:pt idx="1">
                  <c:v>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Marzo 2021/2022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526099419732355"/>
          <c:y val="4.794281610875901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2021'!$E$340:$G$340</c:f>
              <c:strCache>
                <c:ptCount val="1"/>
                <c:pt idx="0">
                  <c:v>Formalizados Marzo 2021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2021'!$F$342:$F$343</c:f>
              <c:numCache>
                <c:formatCode>"¢"#\ ##0.00\ \ ;[Red]\("¢"#\ ##0.00\)</c:formatCode>
                <c:ptCount val="2"/>
                <c:pt idx="0">
                  <c:v>7.1691281281281283</c:v>
                </c:pt>
                <c:pt idx="1">
                  <c:v>16.638530364723618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2021'!$C$340:$D$340</c:f>
              <c:strCache>
                <c:ptCount val="1"/>
                <c:pt idx="0">
                  <c:v>Formalizados Marzo 2022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2021'!$D$342:$D$343</c:f>
              <c:numCache>
                <c:formatCode>"¢"#\ ##0.00\ \ ;[Red]\("¢"#\ ##0.00\)</c:formatCode>
                <c:ptCount val="2"/>
                <c:pt idx="0">
                  <c:v>7.8299565916398715</c:v>
                </c:pt>
                <c:pt idx="1">
                  <c:v>16.980103199141411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2021'!$B$408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2021'!$B$411:$B$422</c:f>
              <c:strCache>
                <c:ptCount val="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</c:strCache>
            </c:strRef>
          </c:cat>
          <c:val>
            <c:numRef>
              <c:f>'Estadisticas 2021'!$C$411:$C$422</c:f>
              <c:numCache>
                <c:formatCode>General</c:formatCode>
                <c:ptCount val="3"/>
                <c:pt idx="0">
                  <c:v>44</c:v>
                </c:pt>
                <c:pt idx="1">
                  <c:v>43</c:v>
                </c:pt>
                <c:pt idx="2">
                  <c:v>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2021'!$C$436:$E$436</c:f>
              <c:strCache>
                <c:ptCount val="1"/>
                <c:pt idx="0">
                  <c:v>EMITIDOS DEL 01/01/2022 AL 31/03/2022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2021'!$B$438:$B$462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2021'!$C$438:$C$462</c:f>
              <c:numCache>
                <c:formatCode>0</c:formatCode>
                <c:ptCount val="25"/>
                <c:pt idx="0">
                  <c:v>711</c:v>
                </c:pt>
                <c:pt idx="1">
                  <c:v>690</c:v>
                </c:pt>
                <c:pt idx="2">
                  <c:v>20</c:v>
                </c:pt>
                <c:pt idx="3">
                  <c:v>2</c:v>
                </c:pt>
                <c:pt idx="4">
                  <c:v>4</c:v>
                </c:pt>
                <c:pt idx="5">
                  <c:v>65</c:v>
                </c:pt>
                <c:pt idx="6">
                  <c:v>236</c:v>
                </c:pt>
                <c:pt idx="7">
                  <c:v>153</c:v>
                </c:pt>
                <c:pt idx="8">
                  <c:v>119</c:v>
                </c:pt>
                <c:pt idx="9">
                  <c:v>40</c:v>
                </c:pt>
                <c:pt idx="10">
                  <c:v>55</c:v>
                </c:pt>
                <c:pt idx="11">
                  <c:v>5</c:v>
                </c:pt>
                <c:pt idx="12">
                  <c:v>2</c:v>
                </c:pt>
                <c:pt idx="13">
                  <c:v>37</c:v>
                </c:pt>
                <c:pt idx="14">
                  <c:v>32</c:v>
                </c:pt>
                <c:pt idx="15">
                  <c:v>0</c:v>
                </c:pt>
                <c:pt idx="16">
                  <c:v>44</c:v>
                </c:pt>
                <c:pt idx="17">
                  <c:v>0</c:v>
                </c:pt>
                <c:pt idx="18">
                  <c:v>21</c:v>
                </c:pt>
                <c:pt idx="19">
                  <c:v>1</c:v>
                </c:pt>
                <c:pt idx="20">
                  <c:v>3</c:v>
                </c:pt>
                <c:pt idx="21">
                  <c:v>1</c:v>
                </c:pt>
                <c:pt idx="22">
                  <c:v>20</c:v>
                </c:pt>
                <c:pt idx="23">
                  <c:v>21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2021'!$K$436:$M$436</c:f>
              <c:strCache>
                <c:ptCount val="1"/>
                <c:pt idx="0">
                  <c:v>EMITIDOS DEL 01/01/2021 AL 31/03/2021 FORMALIZADOS DEL 01/01/2021 AL 31/03/2021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2021'!$B$438:$B$462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2021'!$K$438:$K$462</c:f>
              <c:numCache>
                <c:formatCode>0</c:formatCode>
                <c:ptCount val="25"/>
                <c:pt idx="0">
                  <c:v>298</c:v>
                </c:pt>
                <c:pt idx="1">
                  <c:v>549</c:v>
                </c:pt>
                <c:pt idx="2">
                  <c:v>26</c:v>
                </c:pt>
                <c:pt idx="3">
                  <c:v>66</c:v>
                </c:pt>
                <c:pt idx="4">
                  <c:v>10</c:v>
                </c:pt>
                <c:pt idx="5">
                  <c:v>138</c:v>
                </c:pt>
                <c:pt idx="6">
                  <c:v>104</c:v>
                </c:pt>
                <c:pt idx="7">
                  <c:v>259</c:v>
                </c:pt>
                <c:pt idx="8">
                  <c:v>194</c:v>
                </c:pt>
                <c:pt idx="9">
                  <c:v>159</c:v>
                </c:pt>
                <c:pt idx="10">
                  <c:v>86</c:v>
                </c:pt>
                <c:pt idx="11">
                  <c:v>7</c:v>
                </c:pt>
                <c:pt idx="12">
                  <c:v>11</c:v>
                </c:pt>
                <c:pt idx="13">
                  <c:v>19</c:v>
                </c:pt>
                <c:pt idx="14">
                  <c:v>34</c:v>
                </c:pt>
                <c:pt idx="15">
                  <c:v>0</c:v>
                </c:pt>
                <c:pt idx="16">
                  <c:v>10</c:v>
                </c:pt>
                <c:pt idx="17">
                  <c:v>0</c:v>
                </c:pt>
                <c:pt idx="18">
                  <c:v>24</c:v>
                </c:pt>
                <c:pt idx="19">
                  <c:v>1</c:v>
                </c:pt>
                <c:pt idx="20">
                  <c:v>1</c:v>
                </c:pt>
                <c:pt idx="21">
                  <c:v>3</c:v>
                </c:pt>
                <c:pt idx="22">
                  <c:v>23</c:v>
                </c:pt>
                <c:pt idx="23">
                  <c:v>4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 sz="1100">
              <a:solidFill>
                <a:schemeClr val="tx1"/>
              </a:solidFill>
            </a:endParaRP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Marzo 2022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2021'!$D$584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2021'!$B$585:$B$591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2021'!$D$585:$D$591</c:f>
              <c:numCache>
                <c:formatCode>"₡"#\ ##0.00</c:formatCode>
                <c:ptCount val="7"/>
                <c:pt idx="0">
                  <c:v>784.54900000000009</c:v>
                </c:pt>
                <c:pt idx="1">
                  <c:v>276.68299999999999</c:v>
                </c:pt>
                <c:pt idx="2">
                  <c:v>498.952</c:v>
                </c:pt>
                <c:pt idx="3">
                  <c:v>846.20100000000002</c:v>
                </c:pt>
                <c:pt idx="4">
                  <c:v>3832.7689999999998</c:v>
                </c:pt>
                <c:pt idx="5">
                  <c:v>225.47800000000001</c:v>
                </c:pt>
                <c:pt idx="6">
                  <c:v>5699.9719999999998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2021'!$B$384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2021'!$B$387:$B$398</c:f>
              <c:strCache>
                <c:ptCount val="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</c:strCache>
            </c:strRef>
          </c:cat>
          <c:val>
            <c:numRef>
              <c:f>'Estadisticas 2021'!$C$387:$C$398</c:f>
              <c:numCache>
                <c:formatCode>#\ ##0\ \ \ ;[Red]\(#\ ##0\)</c:formatCode>
                <c:ptCount val="3"/>
                <c:pt idx="0">
                  <c:v>726</c:v>
                </c:pt>
                <c:pt idx="1">
                  <c:v>652</c:v>
                </c:pt>
                <c:pt idx="2">
                  <c:v>904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Marzo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2022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2021'!$J$584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2021'!$H$585:$H$591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2021'!$J$585:$J$591</c:f>
              <c:numCache>
                <c:formatCode>"₡"#\ ##0.00</c:formatCode>
                <c:ptCount val="7"/>
                <c:pt idx="0">
                  <c:v>819.98930739000002</c:v>
                </c:pt>
                <c:pt idx="1">
                  <c:v>1658.2291502800006</c:v>
                </c:pt>
                <c:pt idx="2">
                  <c:v>133.75362334000002</c:v>
                </c:pt>
                <c:pt idx="3">
                  <c:v>0</c:v>
                </c:pt>
                <c:pt idx="4">
                  <c:v>269.21766730999997</c:v>
                </c:pt>
                <c:pt idx="5">
                  <c:v>4416.1408506600001</c:v>
                </c:pt>
                <c:pt idx="6">
                  <c:v>7297.330598980001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2021'!$F$436:$H$436</c:f>
              <c:strCache>
                <c:ptCount val="1"/>
                <c:pt idx="0">
                  <c:v>FORMALIZADOS DEL 01/01/2022 AL 31/03/2022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2021'!$B$438:$B$462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2021'!$F$438:$F$462</c:f>
              <c:numCache>
                <c:formatCode>0</c:formatCode>
                <c:ptCount val="25"/>
                <c:pt idx="0">
                  <c:v>579</c:v>
                </c:pt>
                <c:pt idx="1">
                  <c:v>566</c:v>
                </c:pt>
                <c:pt idx="2">
                  <c:v>21</c:v>
                </c:pt>
                <c:pt idx="3">
                  <c:v>8</c:v>
                </c:pt>
                <c:pt idx="4">
                  <c:v>4</c:v>
                </c:pt>
                <c:pt idx="5">
                  <c:v>74</c:v>
                </c:pt>
                <c:pt idx="6">
                  <c:v>124</c:v>
                </c:pt>
                <c:pt idx="7">
                  <c:v>225</c:v>
                </c:pt>
                <c:pt idx="8">
                  <c:v>185</c:v>
                </c:pt>
                <c:pt idx="9">
                  <c:v>83</c:v>
                </c:pt>
                <c:pt idx="10">
                  <c:v>111</c:v>
                </c:pt>
                <c:pt idx="11">
                  <c:v>43</c:v>
                </c:pt>
                <c:pt idx="12">
                  <c:v>4</c:v>
                </c:pt>
                <c:pt idx="13">
                  <c:v>96</c:v>
                </c:pt>
                <c:pt idx="14">
                  <c:v>64</c:v>
                </c:pt>
                <c:pt idx="15">
                  <c:v>0</c:v>
                </c:pt>
                <c:pt idx="16">
                  <c:v>68</c:v>
                </c:pt>
                <c:pt idx="17">
                  <c:v>4</c:v>
                </c:pt>
                <c:pt idx="18">
                  <c:v>44</c:v>
                </c:pt>
                <c:pt idx="19">
                  <c:v>1</c:v>
                </c:pt>
                <c:pt idx="20">
                  <c:v>0</c:v>
                </c:pt>
                <c:pt idx="21">
                  <c:v>6</c:v>
                </c:pt>
                <c:pt idx="22">
                  <c:v>31</c:v>
                </c:pt>
                <c:pt idx="23">
                  <c:v>25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2021'!$M$436:$O$436</c:f>
              <c:strCache>
                <c:ptCount val="1"/>
                <c:pt idx="0">
                  <c:v>FORMALIZADOS DEL 01/01/2021 AL 31/03/2021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2021'!$B$438:$B$462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2021'!$M$438:$M$462</c:f>
              <c:numCache>
                <c:formatCode>0</c:formatCode>
                <c:ptCount val="25"/>
                <c:pt idx="0">
                  <c:v>1047</c:v>
                </c:pt>
                <c:pt idx="1">
                  <c:v>807</c:v>
                </c:pt>
                <c:pt idx="2">
                  <c:v>29</c:v>
                </c:pt>
                <c:pt idx="3">
                  <c:v>78</c:v>
                </c:pt>
                <c:pt idx="4">
                  <c:v>11</c:v>
                </c:pt>
                <c:pt idx="5">
                  <c:v>141</c:v>
                </c:pt>
                <c:pt idx="6">
                  <c:v>138</c:v>
                </c:pt>
                <c:pt idx="7">
                  <c:v>410</c:v>
                </c:pt>
                <c:pt idx="8">
                  <c:v>169</c:v>
                </c:pt>
                <c:pt idx="9">
                  <c:v>155</c:v>
                </c:pt>
                <c:pt idx="10">
                  <c:v>89</c:v>
                </c:pt>
                <c:pt idx="11">
                  <c:v>53</c:v>
                </c:pt>
                <c:pt idx="12">
                  <c:v>10</c:v>
                </c:pt>
                <c:pt idx="13">
                  <c:v>44</c:v>
                </c:pt>
                <c:pt idx="14">
                  <c:v>131</c:v>
                </c:pt>
                <c:pt idx="15">
                  <c:v>0</c:v>
                </c:pt>
                <c:pt idx="16">
                  <c:v>47</c:v>
                </c:pt>
                <c:pt idx="17">
                  <c:v>0</c:v>
                </c:pt>
                <c:pt idx="18">
                  <c:v>21</c:v>
                </c:pt>
                <c:pt idx="19">
                  <c:v>0</c:v>
                </c:pt>
                <c:pt idx="20">
                  <c:v>2</c:v>
                </c:pt>
                <c:pt idx="21">
                  <c:v>4</c:v>
                </c:pt>
                <c:pt idx="22">
                  <c:v>26</c:v>
                </c:pt>
                <c:pt idx="23">
                  <c:v>26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2021'!$C$720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07D004B0-8A18-4995-A6C6-C5B30079A689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950EC91-5F9F-4195-BCF5-B8F27F05A21D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C6EBA0F-C3CD-4FDC-BF88-2B0E9E760EA3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5F8D855-5B8E-4DC3-A886-B33DDFE65904}" type="CELLRANGE">
                      <a:rPr lang="es-E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A1B9-4169-958B-9AD84668FC5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20F0D66F-8B3F-4BB5-BF4F-EB4181E55E1B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1D7B-421C-95E7-50C72DBCEBB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7C743A86-9D8A-4F66-88B3-EDBC10597B84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17AC-4184-8218-072FA20398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2021'!$B$721:$B$734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4">
                  <c:v>Total</c:v>
                </c:pt>
              </c:strCache>
            </c:strRef>
          </c:cat>
          <c:val>
            <c:numRef>
              <c:f>'Estadisticas 2021'!$C$721:$C$734</c:f>
              <c:numCache>
                <c:formatCode>General</c:formatCode>
                <c:ptCount val="5"/>
                <c:pt idx="0">
                  <c:v>643</c:v>
                </c:pt>
                <c:pt idx="1">
                  <c:v>772</c:v>
                </c:pt>
                <c:pt idx="2">
                  <c:v>746</c:v>
                </c:pt>
                <c:pt idx="4">
                  <c:v>2161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2021'!$X$721:$X$735</c15:f>
                <c15:dlblRangeCache>
                  <c:ptCount val="6"/>
                  <c:pt idx="0">
                    <c:v>2,5%</c:v>
                  </c:pt>
                  <c:pt idx="1">
                    <c:v>3,1%</c:v>
                  </c:pt>
                  <c:pt idx="2">
                    <c:v>3,1%</c:v>
                  </c:pt>
                  <c:pt idx="5">
                    <c:v>91,3%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2021'!$D$720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9A6021F4-F42B-4B3A-A47E-71E72D05BD4B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E95C437C-E424-4F07-AA8B-5B00EC709C12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BD3F2C68-9880-4F53-BC82-7C90AEC2A57B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17AC-4184-8218-072FA20398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2021'!$B$721:$B$734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4">
                  <c:v>Total</c:v>
                </c:pt>
              </c:strCache>
            </c:strRef>
          </c:cat>
          <c:val>
            <c:numRef>
              <c:f>'Estadisticas 2021'!$D$721:$D$734</c:f>
              <c:numCache>
                <c:formatCode>General</c:formatCode>
                <c:ptCount val="5"/>
                <c:pt idx="0">
                  <c:v>58</c:v>
                </c:pt>
                <c:pt idx="1">
                  <c:v>73</c:v>
                </c:pt>
                <c:pt idx="2">
                  <c:v>74</c:v>
                </c:pt>
                <c:pt idx="4">
                  <c:v>205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2021'!$Y$721:$Y$735</c15:f>
                <c15:dlblRangeCache>
                  <c:ptCount val="6"/>
                  <c:pt idx="5">
                    <c:v>8,7%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2021'!$B$66:$E$66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2021'!$C$69:$C$71</c:f>
              <c:numCache>
                <c:formatCode>General</c:formatCode>
                <c:ptCount val="3"/>
                <c:pt idx="0">
                  <c:v>636</c:v>
                </c:pt>
                <c:pt idx="1">
                  <c:v>798</c:v>
                </c:pt>
                <c:pt idx="2">
                  <c:v>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2021'!$C$141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2021'!$C$142:$C$145</c:f>
              <c:numCache>
                <c:formatCode>General</c:formatCode>
                <c:ptCount val="4"/>
                <c:pt idx="0">
                  <c:v>1430</c:v>
                </c:pt>
                <c:pt idx="1">
                  <c:v>8</c:v>
                </c:pt>
                <c:pt idx="2">
                  <c:v>928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2021'!$B$11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2021'!$C$14:$C$20</c:f>
              <c:numCache>
                <c:formatCode>0</c:formatCode>
                <c:ptCount val="7"/>
                <c:pt idx="0">
                  <c:v>1020</c:v>
                </c:pt>
                <c:pt idx="1">
                  <c:v>336</c:v>
                </c:pt>
                <c:pt idx="2">
                  <c:v>170</c:v>
                </c:pt>
                <c:pt idx="3">
                  <c:v>188</c:v>
                </c:pt>
                <c:pt idx="4">
                  <c:v>81</c:v>
                </c:pt>
                <c:pt idx="5">
                  <c:v>54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2021'!$B$49:$E$49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2021'!$B$52:$B$58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2021'!$C$52:$C$58</c:f>
              <c:numCache>
                <c:formatCode>0</c:formatCode>
                <c:ptCount val="7"/>
                <c:pt idx="0">
                  <c:v>1405</c:v>
                </c:pt>
                <c:pt idx="1">
                  <c:v>429</c:v>
                </c:pt>
                <c:pt idx="2">
                  <c:v>171</c:v>
                </c:pt>
                <c:pt idx="3">
                  <c:v>189</c:v>
                </c:pt>
                <c:pt idx="4">
                  <c:v>81</c:v>
                </c:pt>
                <c:pt idx="5">
                  <c:v>54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2021'!$B$29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2021'!$C$32:$C$35</c:f>
              <c:numCache>
                <c:formatCode>General</c:formatCode>
                <c:ptCount val="4"/>
                <c:pt idx="0">
                  <c:v>385</c:v>
                </c:pt>
                <c:pt idx="1">
                  <c:v>93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2021'!$B$368:$B$370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2021'!$D$368:$D$370</c:f>
              <c:numCache>
                <c:formatCode>"¢"#\ ##0.00\ \ ;[Red]\("¢"#\ ##0.00\)</c:formatCode>
                <c:ptCount val="3"/>
                <c:pt idx="0">
                  <c:v>13.061909547349401</c:v>
                </c:pt>
                <c:pt idx="1">
                  <c:v>22.944483529999992</c:v>
                </c:pt>
                <c:pt idx="2">
                  <c:v>17.067824959999999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2021'!$B$83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2021'!$C$86:$C$92</c:f>
              <c:numCache>
                <c:formatCode>General</c:formatCode>
                <c:ptCount val="7"/>
                <c:pt idx="0">
                  <c:v>224</c:v>
                </c:pt>
                <c:pt idx="1">
                  <c:v>205</c:v>
                </c:pt>
                <c:pt idx="2">
                  <c:v>196</c:v>
                </c:pt>
                <c:pt idx="3">
                  <c:v>109</c:v>
                </c:pt>
                <c:pt idx="4">
                  <c:v>456</c:v>
                </c:pt>
                <c:pt idx="5">
                  <c:v>312</c:v>
                </c:pt>
                <c:pt idx="6">
                  <c:v>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259</xdr:row>
      <xdr:rowOff>104775</xdr:rowOff>
    </xdr:from>
    <xdr:to>
      <xdr:col>2</xdr:col>
      <xdr:colOff>552450</xdr:colOff>
      <xdr:row>261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128588</xdr:colOff>
      <xdr:row>381</xdr:row>
      <xdr:rowOff>102394</xdr:rowOff>
    </xdr:from>
    <xdr:to>
      <xdr:col>12</xdr:col>
      <xdr:colOff>676275</xdr:colOff>
      <xdr:row>402</xdr:row>
      <xdr:rowOff>169069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307</xdr:row>
      <xdr:rowOff>152400</xdr:rowOff>
    </xdr:from>
    <xdr:to>
      <xdr:col>2</xdr:col>
      <xdr:colOff>123825</xdr:colOff>
      <xdr:row>309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311</xdr:row>
      <xdr:rowOff>38100</xdr:rowOff>
    </xdr:from>
    <xdr:to>
      <xdr:col>2</xdr:col>
      <xdr:colOff>114300</xdr:colOff>
      <xdr:row>312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613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315</xdr:row>
      <xdr:rowOff>127592</xdr:rowOff>
    </xdr:from>
    <xdr:to>
      <xdr:col>9</xdr:col>
      <xdr:colOff>409251</xdr:colOff>
      <xdr:row>316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316</xdr:row>
      <xdr:rowOff>145520</xdr:rowOff>
    </xdr:from>
    <xdr:to>
      <xdr:col>9</xdr:col>
      <xdr:colOff>323772</xdr:colOff>
      <xdr:row>317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317</xdr:row>
      <xdr:rowOff>97942</xdr:rowOff>
    </xdr:from>
    <xdr:to>
      <xdr:col>9</xdr:col>
      <xdr:colOff>388291</xdr:colOff>
      <xdr:row>318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597</xdr:row>
      <xdr:rowOff>0</xdr:rowOff>
    </xdr:from>
    <xdr:to>
      <xdr:col>14</xdr:col>
      <xdr:colOff>19050</xdr:colOff>
      <xdr:row>597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597</xdr:row>
      <xdr:rowOff>0</xdr:rowOff>
    </xdr:from>
    <xdr:to>
      <xdr:col>14</xdr:col>
      <xdr:colOff>19050</xdr:colOff>
      <xdr:row>597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613</xdr:row>
      <xdr:rowOff>0</xdr:rowOff>
    </xdr:from>
    <xdr:to>
      <xdr:col>21</xdr:col>
      <xdr:colOff>19050</xdr:colOff>
      <xdr:row>613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613</xdr:row>
      <xdr:rowOff>0</xdr:rowOff>
    </xdr:from>
    <xdr:to>
      <xdr:col>21</xdr:col>
      <xdr:colOff>19050</xdr:colOff>
      <xdr:row>613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613</xdr:row>
      <xdr:rowOff>0</xdr:rowOff>
    </xdr:from>
    <xdr:to>
      <xdr:col>21</xdr:col>
      <xdr:colOff>19050</xdr:colOff>
      <xdr:row>613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613</xdr:row>
      <xdr:rowOff>0</xdr:rowOff>
    </xdr:from>
    <xdr:to>
      <xdr:col>21</xdr:col>
      <xdr:colOff>19050</xdr:colOff>
      <xdr:row>613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613</xdr:row>
      <xdr:rowOff>0</xdr:rowOff>
    </xdr:from>
    <xdr:to>
      <xdr:col>21</xdr:col>
      <xdr:colOff>19050</xdr:colOff>
      <xdr:row>613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613</xdr:row>
      <xdr:rowOff>0</xdr:rowOff>
    </xdr:from>
    <xdr:to>
      <xdr:col>21</xdr:col>
      <xdr:colOff>19050</xdr:colOff>
      <xdr:row>613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387</xdr:row>
      <xdr:rowOff>0</xdr:rowOff>
    </xdr:from>
    <xdr:to>
      <xdr:col>26</xdr:col>
      <xdr:colOff>19050</xdr:colOff>
      <xdr:row>387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387</xdr:row>
      <xdr:rowOff>0</xdr:rowOff>
    </xdr:from>
    <xdr:to>
      <xdr:col>26</xdr:col>
      <xdr:colOff>19050</xdr:colOff>
      <xdr:row>387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387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387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316</xdr:row>
      <xdr:rowOff>186386</xdr:rowOff>
    </xdr:from>
    <xdr:to>
      <xdr:col>11</xdr:col>
      <xdr:colOff>56889</xdr:colOff>
      <xdr:row>318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315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315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363</xdr:row>
      <xdr:rowOff>57150</xdr:rowOff>
    </xdr:from>
    <xdr:to>
      <xdr:col>11</xdr:col>
      <xdr:colOff>333375</xdr:colOff>
      <xdr:row>379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451530</xdr:colOff>
      <xdr:row>214</xdr:row>
      <xdr:rowOff>134712</xdr:rowOff>
    </xdr:from>
    <xdr:to>
      <xdr:col>11</xdr:col>
      <xdr:colOff>294368</xdr:colOff>
      <xdr:row>335</xdr:row>
      <xdr:rowOff>134713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157159</xdr:colOff>
      <xdr:row>345</xdr:row>
      <xdr:rowOff>76198</xdr:rowOff>
    </xdr:from>
    <xdr:to>
      <xdr:col>6</xdr:col>
      <xdr:colOff>623885</xdr:colOff>
      <xdr:row>360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736247</xdr:colOff>
      <xdr:row>345</xdr:row>
      <xdr:rowOff>110155</xdr:rowOff>
    </xdr:from>
    <xdr:to>
      <xdr:col>12</xdr:col>
      <xdr:colOff>307622</xdr:colOff>
      <xdr:row>360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102392</xdr:colOff>
      <xdr:row>403</xdr:row>
      <xdr:rowOff>178594</xdr:rowOff>
    </xdr:from>
    <xdr:to>
      <xdr:col>12</xdr:col>
      <xdr:colOff>678656</xdr:colOff>
      <xdr:row>431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466</xdr:row>
      <xdr:rowOff>104775</xdr:rowOff>
    </xdr:from>
    <xdr:to>
      <xdr:col>11</xdr:col>
      <xdr:colOff>561974</xdr:colOff>
      <xdr:row>488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594</xdr:row>
      <xdr:rowOff>142875</xdr:rowOff>
    </xdr:from>
    <xdr:to>
      <xdr:col>6</xdr:col>
      <xdr:colOff>38100</xdr:colOff>
      <xdr:row>610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133917</xdr:colOff>
      <xdr:row>595</xdr:row>
      <xdr:rowOff>19050</xdr:rowOff>
    </xdr:from>
    <xdr:to>
      <xdr:col>11</xdr:col>
      <xdr:colOff>716756</xdr:colOff>
      <xdr:row>610</xdr:row>
      <xdr:rowOff>180975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489</xdr:row>
      <xdr:rowOff>104774</xdr:rowOff>
    </xdr:from>
    <xdr:to>
      <xdr:col>11</xdr:col>
      <xdr:colOff>561975</xdr:colOff>
      <xdr:row>514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320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320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718</xdr:row>
      <xdr:rowOff>6239</xdr:rowOff>
    </xdr:from>
    <xdr:to>
      <xdr:col>10</xdr:col>
      <xdr:colOff>129457</xdr:colOff>
      <xdr:row>746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50"/>
  <sheetViews>
    <sheetView showGridLines="0" topLeftCell="A14" zoomScale="110" zoomScaleNormal="110" zoomScaleSheetLayoutView="85" workbookViewId="0">
      <selection activeCell="B28" sqref="B28"/>
    </sheetView>
  </sheetViews>
  <sheetFormatPr baseColWidth="10" defaultColWidth="0" defaultRowHeight="12.75" x14ac:dyDescent="0.2"/>
  <cols>
    <col min="1" max="1" width="1.7109375" style="47" customWidth="1"/>
    <col min="2" max="2" width="101.85546875" style="62" customWidth="1"/>
    <col min="3" max="3" width="0.140625" style="61" customWidth="1"/>
    <col min="4" max="8" width="11.42578125" style="61" hidden="1" customWidth="1"/>
    <col min="9" max="16384" width="11.42578125" style="47" hidden="1"/>
  </cols>
  <sheetData>
    <row r="1" spans="2:12" s="200" customFormat="1" ht="15.75" customHeight="1" x14ac:dyDescent="0.2">
      <c r="B1" s="198" t="s">
        <v>0</v>
      </c>
      <c r="C1" s="199"/>
      <c r="D1" s="199"/>
      <c r="E1" s="199"/>
      <c r="F1" s="199"/>
      <c r="G1" s="199"/>
      <c r="H1" s="199"/>
      <c r="I1" s="190"/>
      <c r="J1" s="190"/>
      <c r="K1" s="190"/>
      <c r="L1" s="190"/>
    </row>
    <row r="2" spans="2:12" s="200" customFormat="1" ht="15.75" customHeight="1" x14ac:dyDescent="0.2">
      <c r="B2" s="201" t="s">
        <v>292</v>
      </c>
      <c r="C2" s="199"/>
      <c r="D2" s="199"/>
      <c r="E2" s="199"/>
      <c r="F2" s="199"/>
      <c r="G2" s="199"/>
      <c r="H2" s="199"/>
      <c r="I2" s="190"/>
      <c r="J2" s="190"/>
      <c r="K2" s="190"/>
      <c r="L2" s="190"/>
    </row>
    <row r="3" spans="2:12" s="200" customFormat="1" ht="15.75" customHeight="1" x14ac:dyDescent="0.2">
      <c r="B3" s="201" t="s">
        <v>424</v>
      </c>
      <c r="C3" s="199"/>
      <c r="D3" s="199"/>
      <c r="E3" s="199"/>
      <c r="F3" s="199"/>
      <c r="G3" s="199"/>
      <c r="H3" s="199"/>
      <c r="I3" s="190"/>
      <c r="J3" s="190"/>
      <c r="K3" s="190"/>
      <c r="L3" s="190"/>
    </row>
    <row r="4" spans="2:12" s="200" customFormat="1" ht="15.75" customHeight="1" thickBot="1" x14ac:dyDescent="0.25">
      <c r="B4" s="202"/>
      <c r="C4" s="203"/>
      <c r="D4" s="203"/>
      <c r="E4" s="203"/>
      <c r="F4" s="203"/>
      <c r="G4" s="203"/>
      <c r="H4" s="203"/>
    </row>
    <row r="5" spans="2:12" s="200" customFormat="1" ht="17.25" customHeight="1" thickBot="1" x14ac:dyDescent="0.25">
      <c r="B5" s="204" t="s">
        <v>192</v>
      </c>
      <c r="C5" s="203"/>
      <c r="D5" s="203"/>
      <c r="E5" s="203"/>
      <c r="F5" s="203"/>
      <c r="G5" s="203"/>
      <c r="H5" s="203"/>
    </row>
    <row r="6" spans="2:12" s="200" customFormat="1" ht="13.5" thickBot="1" x14ac:dyDescent="0.25">
      <c r="B6" s="202"/>
      <c r="C6" s="203"/>
      <c r="D6" s="203"/>
      <c r="E6" s="203"/>
      <c r="F6" s="203"/>
      <c r="G6" s="203"/>
      <c r="H6" s="203"/>
    </row>
    <row r="7" spans="2:12" s="200" customFormat="1" ht="13.5" thickBot="1" x14ac:dyDescent="0.25">
      <c r="B7" s="155" t="s">
        <v>193</v>
      </c>
      <c r="C7" s="203"/>
      <c r="D7" s="203"/>
      <c r="E7" s="203"/>
      <c r="F7" s="203"/>
      <c r="G7" s="203"/>
      <c r="H7" s="203"/>
    </row>
    <row r="8" spans="2:12" x14ac:dyDescent="0.2">
      <c r="B8" s="151"/>
    </row>
    <row r="9" spans="2:12" x14ac:dyDescent="0.2">
      <c r="B9" s="708" t="s">
        <v>169</v>
      </c>
    </row>
    <row r="10" spans="2:12" x14ac:dyDescent="0.2">
      <c r="B10" s="464" t="s">
        <v>170</v>
      </c>
    </row>
    <row r="11" spans="2:12" x14ac:dyDescent="0.2">
      <c r="B11" s="464" t="s">
        <v>171</v>
      </c>
    </row>
    <row r="12" spans="2:12" x14ac:dyDescent="0.2">
      <c r="B12" s="464" t="s">
        <v>172</v>
      </c>
    </row>
    <row r="13" spans="2:12" x14ac:dyDescent="0.2">
      <c r="B13" s="464" t="s">
        <v>174</v>
      </c>
    </row>
    <row r="14" spans="2:12" x14ac:dyDescent="0.2">
      <c r="B14" s="464" t="s">
        <v>175</v>
      </c>
    </row>
    <row r="15" spans="2:12" x14ac:dyDescent="0.2">
      <c r="B15" s="464" t="s">
        <v>176</v>
      </c>
    </row>
    <row r="16" spans="2:12" x14ac:dyDescent="0.2">
      <c r="B16" s="464" t="s">
        <v>177</v>
      </c>
    </row>
    <row r="17" spans="2:2" x14ac:dyDescent="0.2">
      <c r="B17" s="464" t="s">
        <v>178</v>
      </c>
    </row>
    <row r="18" spans="2:2" x14ac:dyDescent="0.2">
      <c r="B18" s="464" t="s">
        <v>204</v>
      </c>
    </row>
    <row r="19" spans="2:2" x14ac:dyDescent="0.2">
      <c r="B19" s="464" t="s">
        <v>205</v>
      </c>
    </row>
    <row r="20" spans="2:2" x14ac:dyDescent="0.2">
      <c r="B20" s="464" t="s">
        <v>182</v>
      </c>
    </row>
    <row r="21" spans="2:2" x14ac:dyDescent="0.2">
      <c r="B21" s="464" t="s">
        <v>183</v>
      </c>
    </row>
    <row r="22" spans="2:2" x14ac:dyDescent="0.2">
      <c r="B22" s="464" t="s">
        <v>184</v>
      </c>
    </row>
    <row r="23" spans="2:2" x14ac:dyDescent="0.2">
      <c r="B23" s="464" t="s">
        <v>194</v>
      </c>
    </row>
    <row r="24" spans="2:2" x14ac:dyDescent="0.2">
      <c r="B24" s="464" t="s">
        <v>265</v>
      </c>
    </row>
    <row r="25" spans="2:2" x14ac:dyDescent="0.2">
      <c r="B25" s="464" t="s">
        <v>187</v>
      </c>
    </row>
    <row r="26" spans="2:2" x14ac:dyDescent="0.2">
      <c r="B26" s="464" t="s">
        <v>188</v>
      </c>
    </row>
    <row r="27" spans="2:2" x14ac:dyDescent="0.2">
      <c r="B27" s="464" t="s">
        <v>191</v>
      </c>
    </row>
    <row r="28" spans="2:2" x14ac:dyDescent="0.2">
      <c r="B28" s="464" t="s">
        <v>382</v>
      </c>
    </row>
    <row r="29" spans="2:2" x14ac:dyDescent="0.2">
      <c r="B29" s="464" t="s">
        <v>281</v>
      </c>
    </row>
    <row r="30" spans="2:2" x14ac:dyDescent="0.2">
      <c r="B30" s="464" t="s">
        <v>303</v>
      </c>
    </row>
    <row r="31" spans="2:2" x14ac:dyDescent="0.2">
      <c r="B31" s="464" t="s">
        <v>304</v>
      </c>
    </row>
    <row r="32" spans="2:2" x14ac:dyDescent="0.2">
      <c r="B32" s="153"/>
    </row>
    <row r="33" spans="2:2" x14ac:dyDescent="0.2">
      <c r="B33" s="153"/>
    </row>
    <row r="34" spans="2:2" x14ac:dyDescent="0.2">
      <c r="B34" s="153"/>
    </row>
    <row r="35" spans="2:2" x14ac:dyDescent="0.2">
      <c r="B35" s="153"/>
    </row>
    <row r="36" spans="2:2" x14ac:dyDescent="0.2">
      <c r="B36" s="153"/>
    </row>
    <row r="37" spans="2:2" x14ac:dyDescent="0.2">
      <c r="B37" s="153"/>
    </row>
    <row r="38" spans="2:2" x14ac:dyDescent="0.2">
      <c r="B38" s="153"/>
    </row>
    <row r="39" spans="2:2" x14ac:dyDescent="0.2">
      <c r="B39" s="153"/>
    </row>
    <row r="40" spans="2:2" x14ac:dyDescent="0.2">
      <c r="B40" s="153"/>
    </row>
    <row r="41" spans="2:2" x14ac:dyDescent="0.2">
      <c r="B41" s="153"/>
    </row>
    <row r="42" spans="2:2" x14ac:dyDescent="0.2">
      <c r="B42" s="153"/>
    </row>
    <row r="43" spans="2:2" x14ac:dyDescent="0.2">
      <c r="B43" s="153"/>
    </row>
    <row r="44" spans="2:2" x14ac:dyDescent="0.2">
      <c r="B44" s="153"/>
    </row>
    <row r="45" spans="2:2" x14ac:dyDescent="0.2">
      <c r="B45" s="153"/>
    </row>
    <row r="46" spans="2:2" x14ac:dyDescent="0.2">
      <c r="B46" s="153"/>
    </row>
    <row r="47" spans="2:2" x14ac:dyDescent="0.2">
      <c r="B47" s="153"/>
    </row>
    <row r="48" spans="2:2" x14ac:dyDescent="0.2">
      <c r="B48" s="153"/>
    </row>
    <row r="49" spans="2:2" x14ac:dyDescent="0.2">
      <c r="B49" s="153"/>
    </row>
    <row r="50" spans="2:2" x14ac:dyDescent="0.2">
      <c r="B50" s="153"/>
    </row>
    <row r="51" spans="2:2" x14ac:dyDescent="0.2">
      <c r="B51" s="153"/>
    </row>
    <row r="52" spans="2:2" x14ac:dyDescent="0.2">
      <c r="B52" s="153"/>
    </row>
    <row r="53" spans="2:2" x14ac:dyDescent="0.2">
      <c r="B53" s="153"/>
    </row>
    <row r="54" spans="2:2" x14ac:dyDescent="0.2">
      <c r="B54" s="153"/>
    </row>
    <row r="55" spans="2:2" x14ac:dyDescent="0.2">
      <c r="B55" s="153"/>
    </row>
    <row r="56" spans="2:2" x14ac:dyDescent="0.2">
      <c r="B56" s="153"/>
    </row>
    <row r="57" spans="2:2" x14ac:dyDescent="0.2">
      <c r="B57" s="153"/>
    </row>
    <row r="58" spans="2:2" x14ac:dyDescent="0.2">
      <c r="B58" s="153"/>
    </row>
    <row r="59" spans="2:2" x14ac:dyDescent="0.2">
      <c r="B59" s="153"/>
    </row>
    <row r="60" spans="2:2" x14ac:dyDescent="0.2">
      <c r="B60" s="153"/>
    </row>
    <row r="61" spans="2:2" x14ac:dyDescent="0.2">
      <c r="B61" s="153"/>
    </row>
    <row r="62" spans="2:2" x14ac:dyDescent="0.2">
      <c r="B62" s="153"/>
    </row>
    <row r="63" spans="2:2" x14ac:dyDescent="0.2">
      <c r="B63" s="153"/>
    </row>
    <row r="64" spans="2:2" x14ac:dyDescent="0.2">
      <c r="B64" s="153"/>
    </row>
    <row r="65" spans="2:2" x14ac:dyDescent="0.2">
      <c r="B65" s="153"/>
    </row>
    <row r="66" spans="2:2" x14ac:dyDescent="0.2">
      <c r="B66" s="153"/>
    </row>
    <row r="67" spans="2:2" x14ac:dyDescent="0.2">
      <c r="B67" s="153"/>
    </row>
    <row r="68" spans="2:2" x14ac:dyDescent="0.2">
      <c r="B68" s="153"/>
    </row>
    <row r="69" spans="2:2" x14ac:dyDescent="0.2">
      <c r="B69" s="153"/>
    </row>
    <row r="70" spans="2:2" x14ac:dyDescent="0.2">
      <c r="B70" s="153"/>
    </row>
    <row r="71" spans="2:2" x14ac:dyDescent="0.2">
      <c r="B71" s="153"/>
    </row>
    <row r="72" spans="2:2" x14ac:dyDescent="0.2">
      <c r="B72" s="153"/>
    </row>
    <row r="73" spans="2:2" x14ac:dyDescent="0.2">
      <c r="B73" s="153"/>
    </row>
    <row r="74" spans="2:2" x14ac:dyDescent="0.2">
      <c r="B74" s="153"/>
    </row>
    <row r="75" spans="2:2" x14ac:dyDescent="0.2">
      <c r="B75" s="153"/>
    </row>
    <row r="76" spans="2:2" x14ac:dyDescent="0.2">
      <c r="B76" s="153"/>
    </row>
    <row r="77" spans="2:2" x14ac:dyDescent="0.2">
      <c r="B77" s="153"/>
    </row>
    <row r="78" spans="2:2" x14ac:dyDescent="0.2">
      <c r="B78" s="153"/>
    </row>
    <row r="79" spans="2:2" x14ac:dyDescent="0.2">
      <c r="B79" s="153"/>
    </row>
    <row r="80" spans="2:2" x14ac:dyDescent="0.2">
      <c r="B80" s="153"/>
    </row>
    <row r="81" spans="2:2" x14ac:dyDescent="0.2">
      <c r="B81" s="153"/>
    </row>
    <row r="82" spans="2:2" x14ac:dyDescent="0.2">
      <c r="B82" s="153"/>
    </row>
    <row r="83" spans="2:2" x14ac:dyDescent="0.2">
      <c r="B83" s="153"/>
    </row>
    <row r="84" spans="2:2" x14ac:dyDescent="0.2">
      <c r="B84" s="153"/>
    </row>
    <row r="85" spans="2:2" x14ac:dyDescent="0.2">
      <c r="B85" s="153"/>
    </row>
    <row r="86" spans="2:2" x14ac:dyDescent="0.2">
      <c r="B86" s="153"/>
    </row>
    <row r="87" spans="2:2" x14ac:dyDescent="0.2">
      <c r="B87" s="153"/>
    </row>
    <row r="88" spans="2:2" x14ac:dyDescent="0.2">
      <c r="B88" s="153"/>
    </row>
    <row r="89" spans="2:2" x14ac:dyDescent="0.2">
      <c r="B89" s="153"/>
    </row>
    <row r="90" spans="2:2" x14ac:dyDescent="0.2">
      <c r="B90" s="153"/>
    </row>
    <row r="91" spans="2:2" x14ac:dyDescent="0.2">
      <c r="B91" s="153"/>
    </row>
    <row r="92" spans="2:2" x14ac:dyDescent="0.2">
      <c r="B92" s="153"/>
    </row>
    <row r="93" spans="2:2" x14ac:dyDescent="0.2">
      <c r="B93" s="153"/>
    </row>
    <row r="94" spans="2:2" x14ac:dyDescent="0.2">
      <c r="B94" s="153"/>
    </row>
    <row r="95" spans="2:2" x14ac:dyDescent="0.2">
      <c r="B95" s="153"/>
    </row>
    <row r="96" spans="2:2" x14ac:dyDescent="0.2">
      <c r="B96" s="153"/>
    </row>
    <row r="97" spans="2:2" x14ac:dyDescent="0.2">
      <c r="B97" s="153"/>
    </row>
    <row r="98" spans="2:2" x14ac:dyDescent="0.2">
      <c r="B98" s="153"/>
    </row>
    <row r="99" spans="2:2" x14ac:dyDescent="0.2">
      <c r="B99" s="153"/>
    </row>
    <row r="100" spans="2:2" x14ac:dyDescent="0.2">
      <c r="B100" s="153"/>
    </row>
    <row r="101" spans="2:2" x14ac:dyDescent="0.2">
      <c r="B101" s="153"/>
    </row>
    <row r="102" spans="2:2" x14ac:dyDescent="0.2">
      <c r="B102" s="153"/>
    </row>
    <row r="103" spans="2:2" x14ac:dyDescent="0.2">
      <c r="B103" s="153"/>
    </row>
    <row r="104" spans="2:2" x14ac:dyDescent="0.2">
      <c r="B104" s="153"/>
    </row>
    <row r="105" spans="2:2" x14ac:dyDescent="0.2">
      <c r="B105" s="153"/>
    </row>
    <row r="106" spans="2:2" x14ac:dyDescent="0.2">
      <c r="B106" s="153"/>
    </row>
    <row r="107" spans="2:2" x14ac:dyDescent="0.2">
      <c r="B107" s="153"/>
    </row>
    <row r="108" spans="2:2" x14ac:dyDescent="0.2">
      <c r="B108" s="153"/>
    </row>
    <row r="109" spans="2:2" x14ac:dyDescent="0.2">
      <c r="B109" s="153"/>
    </row>
    <row r="110" spans="2:2" x14ac:dyDescent="0.2">
      <c r="B110" s="153"/>
    </row>
    <row r="111" spans="2:2" x14ac:dyDescent="0.2">
      <c r="B111" s="153"/>
    </row>
    <row r="112" spans="2:2" x14ac:dyDescent="0.2">
      <c r="B112" s="153"/>
    </row>
    <row r="113" spans="2:2" x14ac:dyDescent="0.2">
      <c r="B113" s="153"/>
    </row>
    <row r="114" spans="2:2" x14ac:dyDescent="0.2">
      <c r="B114" s="153"/>
    </row>
    <row r="115" spans="2:2" x14ac:dyDescent="0.2">
      <c r="B115" s="153"/>
    </row>
    <row r="116" spans="2:2" x14ac:dyDescent="0.2">
      <c r="B116" s="153"/>
    </row>
    <row r="117" spans="2:2" x14ac:dyDescent="0.2">
      <c r="B117" s="153"/>
    </row>
    <row r="118" spans="2:2" x14ac:dyDescent="0.2">
      <c r="B118" s="153"/>
    </row>
    <row r="119" spans="2:2" x14ac:dyDescent="0.2">
      <c r="B119" s="153"/>
    </row>
    <row r="120" spans="2:2" x14ac:dyDescent="0.2">
      <c r="B120" s="153"/>
    </row>
    <row r="121" spans="2:2" x14ac:dyDescent="0.2">
      <c r="B121" s="153"/>
    </row>
    <row r="122" spans="2:2" x14ac:dyDescent="0.2">
      <c r="B122" s="153"/>
    </row>
    <row r="123" spans="2:2" x14ac:dyDescent="0.2">
      <c r="B123" s="153"/>
    </row>
    <row r="124" spans="2:2" x14ac:dyDescent="0.2">
      <c r="B124" s="153"/>
    </row>
    <row r="125" spans="2:2" x14ac:dyDescent="0.2">
      <c r="B125" s="153"/>
    </row>
    <row r="126" spans="2:2" x14ac:dyDescent="0.2">
      <c r="B126" s="153"/>
    </row>
    <row r="127" spans="2:2" x14ac:dyDescent="0.2">
      <c r="B127" s="153"/>
    </row>
    <row r="128" spans="2:2" x14ac:dyDescent="0.2">
      <c r="B128" s="153"/>
    </row>
    <row r="129" spans="2:2" x14ac:dyDescent="0.2">
      <c r="B129" s="153"/>
    </row>
    <row r="130" spans="2:2" x14ac:dyDescent="0.2">
      <c r="B130" s="153"/>
    </row>
    <row r="131" spans="2:2" x14ac:dyDescent="0.2">
      <c r="B131" s="153"/>
    </row>
    <row r="132" spans="2:2" x14ac:dyDescent="0.2">
      <c r="B132" s="153"/>
    </row>
    <row r="133" spans="2:2" x14ac:dyDescent="0.2">
      <c r="B133" s="153"/>
    </row>
    <row r="134" spans="2:2" x14ac:dyDescent="0.2">
      <c r="B134" s="153"/>
    </row>
    <row r="135" spans="2:2" x14ac:dyDescent="0.2">
      <c r="B135" s="153"/>
    </row>
    <row r="136" spans="2:2" x14ac:dyDescent="0.2">
      <c r="B136" s="153"/>
    </row>
    <row r="137" spans="2:2" x14ac:dyDescent="0.2">
      <c r="B137" s="153"/>
    </row>
    <row r="138" spans="2:2" x14ac:dyDescent="0.2">
      <c r="B138" s="153"/>
    </row>
    <row r="139" spans="2:2" x14ac:dyDescent="0.2">
      <c r="B139" s="153"/>
    </row>
    <row r="140" spans="2:2" x14ac:dyDescent="0.2">
      <c r="B140" s="153"/>
    </row>
    <row r="141" spans="2:2" x14ac:dyDescent="0.2">
      <c r="B141" s="153"/>
    </row>
    <row r="142" spans="2:2" x14ac:dyDescent="0.2">
      <c r="B142" s="153"/>
    </row>
    <row r="143" spans="2:2" x14ac:dyDescent="0.2">
      <c r="B143" s="153"/>
    </row>
    <row r="144" spans="2:2" x14ac:dyDescent="0.2">
      <c r="B144" s="153"/>
    </row>
    <row r="145" spans="2:2" x14ac:dyDescent="0.2">
      <c r="B145" s="153"/>
    </row>
    <row r="146" spans="2:2" x14ac:dyDescent="0.2">
      <c r="B146" s="153"/>
    </row>
    <row r="147" spans="2:2" x14ac:dyDescent="0.2">
      <c r="B147" s="153"/>
    </row>
    <row r="148" spans="2:2" x14ac:dyDescent="0.2">
      <c r="B148" s="153"/>
    </row>
    <row r="149" spans="2:2" x14ac:dyDescent="0.2">
      <c r="B149" s="153"/>
    </row>
    <row r="150" spans="2:2" x14ac:dyDescent="0.2">
      <c r="B150" s="153"/>
    </row>
    <row r="151" spans="2:2" x14ac:dyDescent="0.2">
      <c r="B151" s="153"/>
    </row>
    <row r="152" spans="2:2" x14ac:dyDescent="0.2">
      <c r="B152" s="153"/>
    </row>
    <row r="153" spans="2:2" x14ac:dyDescent="0.2">
      <c r="B153" s="153"/>
    </row>
    <row r="154" spans="2:2" x14ac:dyDescent="0.2">
      <c r="B154" s="153"/>
    </row>
    <row r="155" spans="2:2" x14ac:dyDescent="0.2">
      <c r="B155" s="153"/>
    </row>
    <row r="156" spans="2:2" x14ac:dyDescent="0.2">
      <c r="B156" s="153"/>
    </row>
    <row r="157" spans="2:2" x14ac:dyDescent="0.2">
      <c r="B157" s="153"/>
    </row>
    <row r="158" spans="2:2" x14ac:dyDescent="0.2">
      <c r="B158" s="153"/>
    </row>
    <row r="159" spans="2:2" x14ac:dyDescent="0.2">
      <c r="B159" s="153"/>
    </row>
    <row r="160" spans="2:2" x14ac:dyDescent="0.2">
      <c r="B160" s="153"/>
    </row>
    <row r="161" spans="2:2" x14ac:dyDescent="0.2">
      <c r="B161" s="153"/>
    </row>
    <row r="162" spans="2:2" x14ac:dyDescent="0.2">
      <c r="B162" s="153"/>
    </row>
    <row r="163" spans="2:2" x14ac:dyDescent="0.2">
      <c r="B163" s="153"/>
    </row>
    <row r="164" spans="2:2" x14ac:dyDescent="0.2">
      <c r="B164" s="153"/>
    </row>
    <row r="165" spans="2:2" x14ac:dyDescent="0.2">
      <c r="B165" s="153"/>
    </row>
    <row r="166" spans="2:2" x14ac:dyDescent="0.2">
      <c r="B166" s="153"/>
    </row>
    <row r="167" spans="2:2" x14ac:dyDescent="0.2">
      <c r="B167" s="153"/>
    </row>
    <row r="168" spans="2:2" x14ac:dyDescent="0.2">
      <c r="B168" s="153"/>
    </row>
    <row r="169" spans="2:2" x14ac:dyDescent="0.2">
      <c r="B169" s="153"/>
    </row>
    <row r="170" spans="2:2" x14ac:dyDescent="0.2">
      <c r="B170" s="153"/>
    </row>
    <row r="171" spans="2:2" x14ac:dyDescent="0.2">
      <c r="B171" s="153"/>
    </row>
    <row r="172" spans="2:2" x14ac:dyDescent="0.2">
      <c r="B172" s="153"/>
    </row>
    <row r="173" spans="2:2" x14ac:dyDescent="0.2">
      <c r="B173" s="153"/>
    </row>
    <row r="174" spans="2:2" x14ac:dyDescent="0.2">
      <c r="B174" s="153"/>
    </row>
    <row r="175" spans="2:2" x14ac:dyDescent="0.2">
      <c r="B175" s="153"/>
    </row>
    <row r="176" spans="2:2" x14ac:dyDescent="0.2">
      <c r="B176" s="153"/>
    </row>
    <row r="177" spans="2:2" x14ac:dyDescent="0.2">
      <c r="B177" s="153"/>
    </row>
    <row r="178" spans="2:2" x14ac:dyDescent="0.2">
      <c r="B178" s="153"/>
    </row>
    <row r="179" spans="2:2" x14ac:dyDescent="0.2">
      <c r="B179" s="153"/>
    </row>
    <row r="180" spans="2:2" x14ac:dyDescent="0.2">
      <c r="B180" s="153"/>
    </row>
    <row r="181" spans="2:2" x14ac:dyDescent="0.2">
      <c r="B181" s="153"/>
    </row>
    <row r="182" spans="2:2" x14ac:dyDescent="0.2">
      <c r="B182" s="153"/>
    </row>
    <row r="183" spans="2:2" x14ac:dyDescent="0.2">
      <c r="B183" s="153"/>
    </row>
    <row r="184" spans="2:2" x14ac:dyDescent="0.2">
      <c r="B184" s="153"/>
    </row>
    <row r="185" spans="2:2" x14ac:dyDescent="0.2">
      <c r="B185" s="153"/>
    </row>
    <row r="186" spans="2:2" x14ac:dyDescent="0.2">
      <c r="B186" s="153"/>
    </row>
    <row r="187" spans="2:2" x14ac:dyDescent="0.2">
      <c r="B187" s="153"/>
    </row>
    <row r="188" spans="2:2" x14ac:dyDescent="0.2">
      <c r="B188" s="153"/>
    </row>
    <row r="189" spans="2:2" x14ac:dyDescent="0.2">
      <c r="B189" s="153"/>
    </row>
    <row r="190" spans="2:2" x14ac:dyDescent="0.2">
      <c r="B190" s="153"/>
    </row>
    <row r="191" spans="2:2" x14ac:dyDescent="0.2">
      <c r="B191" s="153"/>
    </row>
    <row r="192" spans="2:2" x14ac:dyDescent="0.2">
      <c r="B192" s="153"/>
    </row>
    <row r="193" spans="2:2" x14ac:dyDescent="0.2">
      <c r="B193" s="153"/>
    </row>
    <row r="194" spans="2:2" x14ac:dyDescent="0.2">
      <c r="B194" s="153"/>
    </row>
    <row r="195" spans="2:2" x14ac:dyDescent="0.2">
      <c r="B195" s="153"/>
    </row>
    <row r="196" spans="2:2" x14ac:dyDescent="0.2">
      <c r="B196" s="153"/>
    </row>
    <row r="197" spans="2:2" x14ac:dyDescent="0.2">
      <c r="B197" s="153"/>
    </row>
    <row r="198" spans="2:2" x14ac:dyDescent="0.2">
      <c r="B198" s="153"/>
    </row>
    <row r="199" spans="2:2" x14ac:dyDescent="0.2">
      <c r="B199" s="153"/>
    </row>
    <row r="200" spans="2:2" x14ac:dyDescent="0.2">
      <c r="B200" s="153"/>
    </row>
    <row r="201" spans="2:2" x14ac:dyDescent="0.2">
      <c r="B201" s="153"/>
    </row>
    <row r="202" spans="2:2" x14ac:dyDescent="0.2">
      <c r="B202" s="153"/>
    </row>
    <row r="203" spans="2:2" x14ac:dyDescent="0.2">
      <c r="B203" s="153"/>
    </row>
    <row r="204" spans="2:2" x14ac:dyDescent="0.2">
      <c r="B204" s="153"/>
    </row>
    <row r="205" spans="2:2" x14ac:dyDescent="0.2">
      <c r="B205" s="153"/>
    </row>
    <row r="206" spans="2:2" x14ac:dyDescent="0.2">
      <c r="B206" s="153"/>
    </row>
    <row r="207" spans="2:2" x14ac:dyDescent="0.2">
      <c r="B207" s="153"/>
    </row>
    <row r="208" spans="2:2" x14ac:dyDescent="0.2">
      <c r="B208" s="153"/>
    </row>
    <row r="209" spans="2:2" x14ac:dyDescent="0.2">
      <c r="B209" s="153"/>
    </row>
    <row r="210" spans="2:2" x14ac:dyDescent="0.2">
      <c r="B210" s="153"/>
    </row>
    <row r="211" spans="2:2" x14ac:dyDescent="0.2">
      <c r="B211" s="153"/>
    </row>
    <row r="212" spans="2:2" x14ac:dyDescent="0.2">
      <c r="B212" s="153"/>
    </row>
    <row r="213" spans="2:2" x14ac:dyDescent="0.2">
      <c r="B213" s="153"/>
    </row>
    <row r="214" spans="2:2" x14ac:dyDescent="0.2">
      <c r="B214" s="153"/>
    </row>
    <row r="215" spans="2:2" x14ac:dyDescent="0.2">
      <c r="B215" s="153"/>
    </row>
    <row r="216" spans="2:2" x14ac:dyDescent="0.2">
      <c r="B216" s="153"/>
    </row>
    <row r="217" spans="2:2" x14ac:dyDescent="0.2">
      <c r="B217" s="153"/>
    </row>
    <row r="218" spans="2:2" x14ac:dyDescent="0.2">
      <c r="B218" s="153"/>
    </row>
    <row r="219" spans="2:2" x14ac:dyDescent="0.2">
      <c r="B219" s="153"/>
    </row>
    <row r="220" spans="2:2" x14ac:dyDescent="0.2">
      <c r="B220" s="153"/>
    </row>
    <row r="221" spans="2:2" x14ac:dyDescent="0.2">
      <c r="B221" s="153"/>
    </row>
    <row r="222" spans="2:2" x14ac:dyDescent="0.2">
      <c r="B222" s="153"/>
    </row>
    <row r="223" spans="2:2" x14ac:dyDescent="0.2">
      <c r="B223" s="153"/>
    </row>
    <row r="224" spans="2:2" x14ac:dyDescent="0.2">
      <c r="B224" s="153"/>
    </row>
    <row r="225" spans="2:2" x14ac:dyDescent="0.2">
      <c r="B225" s="153"/>
    </row>
    <row r="226" spans="2:2" x14ac:dyDescent="0.2">
      <c r="B226" s="153"/>
    </row>
    <row r="227" spans="2:2" x14ac:dyDescent="0.2">
      <c r="B227" s="153"/>
    </row>
    <row r="228" spans="2:2" x14ac:dyDescent="0.2">
      <c r="B228" s="153"/>
    </row>
    <row r="229" spans="2:2" x14ac:dyDescent="0.2">
      <c r="B229" s="153"/>
    </row>
    <row r="230" spans="2:2" x14ac:dyDescent="0.2">
      <c r="B230" s="153"/>
    </row>
    <row r="231" spans="2:2" x14ac:dyDescent="0.2">
      <c r="B231" s="153"/>
    </row>
    <row r="232" spans="2:2" x14ac:dyDescent="0.2">
      <c r="B232" s="153"/>
    </row>
    <row r="233" spans="2:2" x14ac:dyDescent="0.2">
      <c r="B233" s="153"/>
    </row>
    <row r="234" spans="2:2" x14ac:dyDescent="0.2">
      <c r="B234" s="153"/>
    </row>
    <row r="235" spans="2:2" x14ac:dyDescent="0.2">
      <c r="B235" s="153"/>
    </row>
    <row r="236" spans="2:2" x14ac:dyDescent="0.2">
      <c r="B236" s="153"/>
    </row>
    <row r="237" spans="2:2" x14ac:dyDescent="0.2">
      <c r="B237" s="153"/>
    </row>
    <row r="238" spans="2:2" x14ac:dyDescent="0.2">
      <c r="B238" s="153"/>
    </row>
    <row r="239" spans="2:2" x14ac:dyDescent="0.2">
      <c r="B239" s="153"/>
    </row>
    <row r="240" spans="2:2" x14ac:dyDescent="0.2">
      <c r="B240" s="153"/>
    </row>
    <row r="241" spans="2:2" x14ac:dyDescent="0.2">
      <c r="B241" s="153"/>
    </row>
    <row r="242" spans="2:2" x14ac:dyDescent="0.2">
      <c r="B242" s="153"/>
    </row>
    <row r="243" spans="2:2" x14ac:dyDescent="0.2">
      <c r="B243" s="153"/>
    </row>
    <row r="244" spans="2:2" x14ac:dyDescent="0.2">
      <c r="B244" s="153"/>
    </row>
    <row r="245" spans="2:2" x14ac:dyDescent="0.2">
      <c r="B245" s="153"/>
    </row>
    <row r="246" spans="2:2" x14ac:dyDescent="0.2">
      <c r="B246" s="153"/>
    </row>
    <row r="247" spans="2:2" x14ac:dyDescent="0.2">
      <c r="B247" s="153"/>
    </row>
    <row r="248" spans="2:2" x14ac:dyDescent="0.2">
      <c r="B248" s="153"/>
    </row>
    <row r="249" spans="2:2" x14ac:dyDescent="0.2">
      <c r="B249" s="153"/>
    </row>
    <row r="250" spans="2:2" x14ac:dyDescent="0.2">
      <c r="B250" s="153"/>
    </row>
    <row r="251" spans="2:2" x14ac:dyDescent="0.2">
      <c r="B251" s="153"/>
    </row>
    <row r="252" spans="2:2" x14ac:dyDescent="0.2">
      <c r="B252" s="153"/>
    </row>
    <row r="253" spans="2:2" x14ac:dyDescent="0.2">
      <c r="B253" s="153"/>
    </row>
    <row r="254" spans="2:2" x14ac:dyDescent="0.2">
      <c r="B254" s="153"/>
    </row>
    <row r="255" spans="2:2" x14ac:dyDescent="0.2">
      <c r="B255" s="153"/>
    </row>
    <row r="256" spans="2:2" x14ac:dyDescent="0.2">
      <c r="B256" s="153"/>
    </row>
    <row r="257" spans="2:2" x14ac:dyDescent="0.2">
      <c r="B257" s="153"/>
    </row>
    <row r="258" spans="2:2" x14ac:dyDescent="0.2">
      <c r="B258" s="153"/>
    </row>
    <row r="259" spans="2:2" x14ac:dyDescent="0.2">
      <c r="B259" s="153"/>
    </row>
    <row r="260" spans="2:2" x14ac:dyDescent="0.2">
      <c r="B260" s="153"/>
    </row>
    <row r="261" spans="2:2" x14ac:dyDescent="0.2">
      <c r="B261" s="153"/>
    </row>
    <row r="262" spans="2:2" x14ac:dyDescent="0.2">
      <c r="B262" s="153"/>
    </row>
    <row r="263" spans="2:2" x14ac:dyDescent="0.2">
      <c r="B263" s="153"/>
    </row>
    <row r="264" spans="2:2" x14ac:dyDescent="0.2">
      <c r="B264" s="153"/>
    </row>
    <row r="265" spans="2:2" x14ac:dyDescent="0.2">
      <c r="B265" s="153"/>
    </row>
    <row r="266" spans="2:2" x14ac:dyDescent="0.2">
      <c r="B266" s="153"/>
    </row>
    <row r="267" spans="2:2" x14ac:dyDescent="0.2">
      <c r="B267" s="153"/>
    </row>
    <row r="268" spans="2:2" x14ac:dyDescent="0.2">
      <c r="B268" s="153"/>
    </row>
    <row r="269" spans="2:2" x14ac:dyDescent="0.2">
      <c r="B269" s="153"/>
    </row>
    <row r="270" spans="2:2" x14ac:dyDescent="0.2">
      <c r="B270" s="153"/>
    </row>
    <row r="271" spans="2:2" x14ac:dyDescent="0.2">
      <c r="B271" s="153"/>
    </row>
    <row r="272" spans="2:2" x14ac:dyDescent="0.2">
      <c r="B272" s="153"/>
    </row>
    <row r="273" spans="2:2" x14ac:dyDescent="0.2">
      <c r="B273" s="153"/>
    </row>
    <row r="274" spans="2:2" x14ac:dyDescent="0.2">
      <c r="B274" s="153"/>
    </row>
    <row r="275" spans="2:2" x14ac:dyDescent="0.2">
      <c r="B275" s="153"/>
    </row>
    <row r="276" spans="2:2" x14ac:dyDescent="0.2">
      <c r="B276" s="153"/>
    </row>
    <row r="277" spans="2:2" x14ac:dyDescent="0.2">
      <c r="B277" s="153"/>
    </row>
    <row r="278" spans="2:2" x14ac:dyDescent="0.2">
      <c r="B278" s="153"/>
    </row>
    <row r="279" spans="2:2" x14ac:dyDescent="0.2">
      <c r="B279" s="153"/>
    </row>
    <row r="280" spans="2:2" x14ac:dyDescent="0.2">
      <c r="B280" s="153"/>
    </row>
    <row r="281" spans="2:2" x14ac:dyDescent="0.2">
      <c r="B281" s="153"/>
    </row>
    <row r="282" spans="2:2" x14ac:dyDescent="0.2">
      <c r="B282" s="153"/>
    </row>
    <row r="283" spans="2:2" x14ac:dyDescent="0.2">
      <c r="B283" s="153"/>
    </row>
    <row r="284" spans="2:2" x14ac:dyDescent="0.2">
      <c r="B284" s="153"/>
    </row>
    <row r="285" spans="2:2" x14ac:dyDescent="0.2">
      <c r="B285" s="153"/>
    </row>
    <row r="286" spans="2:2" x14ac:dyDescent="0.2">
      <c r="B286" s="153"/>
    </row>
    <row r="287" spans="2:2" x14ac:dyDescent="0.2">
      <c r="B287" s="153"/>
    </row>
    <row r="288" spans="2:2" x14ac:dyDescent="0.2">
      <c r="B288" s="153"/>
    </row>
    <row r="289" spans="2:2" x14ac:dyDescent="0.2">
      <c r="B289" s="153"/>
    </row>
    <row r="290" spans="2:2" x14ac:dyDescent="0.2">
      <c r="B290" s="153"/>
    </row>
    <row r="291" spans="2:2" x14ac:dyDescent="0.2">
      <c r="B291" s="153"/>
    </row>
    <row r="292" spans="2:2" x14ac:dyDescent="0.2">
      <c r="B292" s="153"/>
    </row>
    <row r="293" spans="2:2" x14ac:dyDescent="0.2">
      <c r="B293" s="153"/>
    </row>
    <row r="294" spans="2:2" x14ac:dyDescent="0.2">
      <c r="B294" s="153"/>
    </row>
    <row r="295" spans="2:2" x14ac:dyDescent="0.2">
      <c r="B295" s="153"/>
    </row>
    <row r="296" spans="2:2" x14ac:dyDescent="0.2">
      <c r="B296" s="153"/>
    </row>
    <row r="297" spans="2:2" x14ac:dyDescent="0.2">
      <c r="B297" s="153"/>
    </row>
    <row r="298" spans="2:2" x14ac:dyDescent="0.2">
      <c r="B298" s="153"/>
    </row>
    <row r="299" spans="2:2" x14ac:dyDescent="0.2">
      <c r="B299" s="153"/>
    </row>
    <row r="300" spans="2:2" x14ac:dyDescent="0.2">
      <c r="B300" s="153"/>
    </row>
    <row r="301" spans="2:2" x14ac:dyDescent="0.2">
      <c r="B301" s="153"/>
    </row>
    <row r="302" spans="2:2" x14ac:dyDescent="0.2">
      <c r="B302" s="153"/>
    </row>
    <row r="303" spans="2:2" x14ac:dyDescent="0.2">
      <c r="B303" s="153"/>
    </row>
    <row r="304" spans="2:2" x14ac:dyDescent="0.2">
      <c r="B304" s="153"/>
    </row>
    <row r="305" spans="2:2" x14ac:dyDescent="0.2">
      <c r="B305" s="153"/>
    </row>
    <row r="306" spans="2:2" x14ac:dyDescent="0.2">
      <c r="B306" s="153"/>
    </row>
    <row r="307" spans="2:2" x14ac:dyDescent="0.2">
      <c r="B307" s="153"/>
    </row>
    <row r="308" spans="2:2" x14ac:dyDescent="0.2">
      <c r="B308" s="153"/>
    </row>
    <row r="309" spans="2:2" x14ac:dyDescent="0.2">
      <c r="B309" s="153"/>
    </row>
    <row r="310" spans="2:2" x14ac:dyDescent="0.2">
      <c r="B310" s="153"/>
    </row>
    <row r="311" spans="2:2" x14ac:dyDescent="0.2">
      <c r="B311" s="153"/>
    </row>
    <row r="312" spans="2:2" x14ac:dyDescent="0.2">
      <c r="B312" s="153"/>
    </row>
    <row r="313" spans="2:2" x14ac:dyDescent="0.2">
      <c r="B313" s="153"/>
    </row>
    <row r="314" spans="2:2" x14ac:dyDescent="0.2">
      <c r="B314" s="153"/>
    </row>
    <row r="315" spans="2:2" x14ac:dyDescent="0.2">
      <c r="B315" s="153"/>
    </row>
    <row r="316" spans="2:2" x14ac:dyDescent="0.2">
      <c r="B316" s="153"/>
    </row>
    <row r="317" spans="2:2" x14ac:dyDescent="0.2">
      <c r="B317" s="153"/>
    </row>
    <row r="318" spans="2:2" x14ac:dyDescent="0.2">
      <c r="B318" s="153"/>
    </row>
    <row r="319" spans="2:2" x14ac:dyDescent="0.2">
      <c r="B319" s="153"/>
    </row>
    <row r="320" spans="2:2" x14ac:dyDescent="0.2">
      <c r="B320" s="153"/>
    </row>
    <row r="321" spans="2:2" x14ac:dyDescent="0.2">
      <c r="B321" s="153"/>
    </row>
    <row r="322" spans="2:2" x14ac:dyDescent="0.2">
      <c r="B322" s="153"/>
    </row>
    <row r="323" spans="2:2" x14ac:dyDescent="0.2">
      <c r="B323" s="153"/>
    </row>
    <row r="324" spans="2:2" x14ac:dyDescent="0.2">
      <c r="B324" s="153"/>
    </row>
    <row r="325" spans="2:2" x14ac:dyDescent="0.2">
      <c r="B325" s="153"/>
    </row>
    <row r="326" spans="2:2" x14ac:dyDescent="0.2">
      <c r="B326" s="153"/>
    </row>
    <row r="327" spans="2:2" x14ac:dyDescent="0.2">
      <c r="B327" s="153"/>
    </row>
    <row r="328" spans="2:2" x14ac:dyDescent="0.2">
      <c r="B328" s="153"/>
    </row>
    <row r="329" spans="2:2" x14ac:dyDescent="0.2">
      <c r="B329" s="153"/>
    </row>
    <row r="330" spans="2:2" x14ac:dyDescent="0.2">
      <c r="B330" s="153"/>
    </row>
    <row r="331" spans="2:2" x14ac:dyDescent="0.2">
      <c r="B331" s="153"/>
    </row>
    <row r="332" spans="2:2" x14ac:dyDescent="0.2">
      <c r="B332" s="153"/>
    </row>
    <row r="333" spans="2:2" x14ac:dyDescent="0.2">
      <c r="B333" s="153"/>
    </row>
    <row r="334" spans="2:2" x14ac:dyDescent="0.2">
      <c r="B334" s="153"/>
    </row>
    <row r="335" spans="2:2" x14ac:dyDescent="0.2">
      <c r="B335" s="153"/>
    </row>
    <row r="336" spans="2:2" x14ac:dyDescent="0.2">
      <c r="B336" s="153"/>
    </row>
    <row r="337" spans="2:2" x14ac:dyDescent="0.2">
      <c r="B337" s="153"/>
    </row>
    <row r="338" spans="2:2" x14ac:dyDescent="0.2">
      <c r="B338" s="153"/>
    </row>
    <row r="339" spans="2:2" x14ac:dyDescent="0.2">
      <c r="B339" s="153"/>
    </row>
    <row r="340" spans="2:2" x14ac:dyDescent="0.2">
      <c r="B340" s="153"/>
    </row>
    <row r="341" spans="2:2" x14ac:dyDescent="0.2">
      <c r="B341" s="153"/>
    </row>
    <row r="342" spans="2:2" x14ac:dyDescent="0.2">
      <c r="B342" s="153"/>
    </row>
    <row r="343" spans="2:2" x14ac:dyDescent="0.2">
      <c r="B343" s="153"/>
    </row>
    <row r="344" spans="2:2" x14ac:dyDescent="0.2">
      <c r="B344" s="153"/>
    </row>
    <row r="345" spans="2:2" x14ac:dyDescent="0.2">
      <c r="B345" s="153"/>
    </row>
    <row r="346" spans="2:2" x14ac:dyDescent="0.2">
      <c r="B346" s="153"/>
    </row>
    <row r="347" spans="2:2" x14ac:dyDescent="0.2">
      <c r="B347" s="153"/>
    </row>
    <row r="348" spans="2:2" x14ac:dyDescent="0.2">
      <c r="B348" s="153"/>
    </row>
    <row r="349" spans="2:2" x14ac:dyDescent="0.2">
      <c r="B349" s="153"/>
    </row>
    <row r="350" spans="2:2" x14ac:dyDescent="0.2">
      <c r="B350" s="153"/>
    </row>
    <row r="351" spans="2:2" x14ac:dyDescent="0.2">
      <c r="B351" s="153"/>
    </row>
    <row r="352" spans="2:2" x14ac:dyDescent="0.2">
      <c r="B352" s="153"/>
    </row>
    <row r="353" spans="2:2" x14ac:dyDescent="0.2">
      <c r="B353" s="153"/>
    </row>
    <row r="354" spans="2:2" x14ac:dyDescent="0.2">
      <c r="B354" s="153"/>
    </row>
    <row r="355" spans="2:2" x14ac:dyDescent="0.2">
      <c r="B355" s="153"/>
    </row>
    <row r="356" spans="2:2" x14ac:dyDescent="0.2">
      <c r="B356" s="153"/>
    </row>
    <row r="357" spans="2:2" x14ac:dyDescent="0.2">
      <c r="B357" s="153"/>
    </row>
    <row r="358" spans="2:2" x14ac:dyDescent="0.2">
      <c r="B358" s="153"/>
    </row>
    <row r="359" spans="2:2" x14ac:dyDescent="0.2">
      <c r="B359" s="153"/>
    </row>
    <row r="360" spans="2:2" x14ac:dyDescent="0.2">
      <c r="B360" s="153"/>
    </row>
    <row r="361" spans="2:2" x14ac:dyDescent="0.2">
      <c r="B361" s="153"/>
    </row>
    <row r="362" spans="2:2" x14ac:dyDescent="0.2">
      <c r="B362" s="153"/>
    </row>
    <row r="363" spans="2:2" x14ac:dyDescent="0.2">
      <c r="B363" s="153"/>
    </row>
    <row r="364" spans="2:2" x14ac:dyDescent="0.2">
      <c r="B364" s="153"/>
    </row>
    <row r="365" spans="2:2" x14ac:dyDescent="0.2">
      <c r="B365" s="153"/>
    </row>
    <row r="366" spans="2:2" x14ac:dyDescent="0.2">
      <c r="B366" s="153"/>
    </row>
    <row r="367" spans="2:2" x14ac:dyDescent="0.2">
      <c r="B367" s="153"/>
    </row>
    <row r="368" spans="2:2" x14ac:dyDescent="0.2">
      <c r="B368" s="153"/>
    </row>
    <row r="369" spans="2:2" x14ac:dyDescent="0.2">
      <c r="B369" s="153"/>
    </row>
    <row r="370" spans="2:2" x14ac:dyDescent="0.2">
      <c r="B370" s="153"/>
    </row>
    <row r="371" spans="2:2" x14ac:dyDescent="0.2">
      <c r="B371" s="153"/>
    </row>
    <row r="372" spans="2:2" x14ac:dyDescent="0.2">
      <c r="B372" s="153"/>
    </row>
    <row r="373" spans="2:2" x14ac:dyDescent="0.2">
      <c r="B373" s="153"/>
    </row>
    <row r="374" spans="2:2" x14ac:dyDescent="0.2">
      <c r="B374" s="153"/>
    </row>
    <row r="375" spans="2:2" x14ac:dyDescent="0.2">
      <c r="B375" s="153"/>
    </row>
    <row r="376" spans="2:2" x14ac:dyDescent="0.2">
      <c r="B376" s="153"/>
    </row>
    <row r="377" spans="2:2" x14ac:dyDescent="0.2">
      <c r="B377" s="153"/>
    </row>
    <row r="378" spans="2:2" x14ac:dyDescent="0.2">
      <c r="B378" s="153"/>
    </row>
    <row r="379" spans="2:2" x14ac:dyDescent="0.2">
      <c r="B379" s="153"/>
    </row>
    <row r="380" spans="2:2" x14ac:dyDescent="0.2">
      <c r="B380" s="153"/>
    </row>
    <row r="381" spans="2:2" x14ac:dyDescent="0.2">
      <c r="B381" s="153"/>
    </row>
    <row r="382" spans="2:2" x14ac:dyDescent="0.2">
      <c r="B382" s="153"/>
    </row>
    <row r="383" spans="2:2" x14ac:dyDescent="0.2">
      <c r="B383" s="153"/>
    </row>
    <row r="384" spans="2:2" x14ac:dyDescent="0.2">
      <c r="B384" s="153"/>
    </row>
    <row r="385" spans="2:2" x14ac:dyDescent="0.2">
      <c r="B385" s="153"/>
    </row>
    <row r="386" spans="2:2" x14ac:dyDescent="0.2">
      <c r="B386" s="153"/>
    </row>
    <row r="387" spans="2:2" x14ac:dyDescent="0.2">
      <c r="B387" s="153"/>
    </row>
    <row r="388" spans="2:2" x14ac:dyDescent="0.2">
      <c r="B388" s="153"/>
    </row>
    <row r="389" spans="2:2" x14ac:dyDescent="0.2">
      <c r="B389" s="153"/>
    </row>
    <row r="390" spans="2:2" x14ac:dyDescent="0.2">
      <c r="B390" s="153"/>
    </row>
    <row r="391" spans="2:2" x14ac:dyDescent="0.2">
      <c r="B391" s="153"/>
    </row>
    <row r="392" spans="2:2" x14ac:dyDescent="0.2">
      <c r="B392" s="153"/>
    </row>
    <row r="393" spans="2:2" x14ac:dyDescent="0.2">
      <c r="B393" s="153"/>
    </row>
    <row r="394" spans="2:2" x14ac:dyDescent="0.2">
      <c r="B394" s="153"/>
    </row>
    <row r="395" spans="2:2" x14ac:dyDescent="0.2">
      <c r="B395" s="153"/>
    </row>
    <row r="396" spans="2:2" x14ac:dyDescent="0.2">
      <c r="B396" s="153"/>
    </row>
    <row r="397" spans="2:2" x14ac:dyDescent="0.2">
      <c r="B397" s="153"/>
    </row>
    <row r="398" spans="2:2" x14ac:dyDescent="0.2">
      <c r="B398" s="153"/>
    </row>
    <row r="399" spans="2:2" x14ac:dyDescent="0.2">
      <c r="B399" s="153"/>
    </row>
    <row r="400" spans="2:2" x14ac:dyDescent="0.2">
      <c r="B400" s="153"/>
    </row>
    <row r="401" spans="2:2" x14ac:dyDescent="0.2">
      <c r="B401" s="153"/>
    </row>
    <row r="402" spans="2:2" x14ac:dyDescent="0.2">
      <c r="B402" s="153"/>
    </row>
    <row r="403" spans="2:2" x14ac:dyDescent="0.2">
      <c r="B403" s="153"/>
    </row>
    <row r="404" spans="2:2" x14ac:dyDescent="0.2">
      <c r="B404" s="153"/>
    </row>
    <row r="405" spans="2:2" x14ac:dyDescent="0.2">
      <c r="B405" s="153"/>
    </row>
    <row r="406" spans="2:2" x14ac:dyDescent="0.2">
      <c r="B406" s="153"/>
    </row>
    <row r="407" spans="2:2" x14ac:dyDescent="0.2">
      <c r="B407" s="153"/>
    </row>
    <row r="408" spans="2:2" x14ac:dyDescent="0.2">
      <c r="B408" s="153"/>
    </row>
    <row r="409" spans="2:2" x14ac:dyDescent="0.2">
      <c r="B409" s="153"/>
    </row>
    <row r="410" spans="2:2" x14ac:dyDescent="0.2">
      <c r="B410" s="153"/>
    </row>
    <row r="411" spans="2:2" x14ac:dyDescent="0.2">
      <c r="B411" s="153"/>
    </row>
    <row r="412" spans="2:2" x14ac:dyDescent="0.2">
      <c r="B412" s="153"/>
    </row>
    <row r="413" spans="2:2" x14ac:dyDescent="0.2">
      <c r="B413" s="153"/>
    </row>
    <row r="414" spans="2:2" x14ac:dyDescent="0.2">
      <c r="B414" s="153"/>
    </row>
    <row r="415" spans="2:2" x14ac:dyDescent="0.2">
      <c r="B415" s="153"/>
    </row>
    <row r="416" spans="2:2" x14ac:dyDescent="0.2">
      <c r="B416" s="153"/>
    </row>
    <row r="417" spans="2:2" x14ac:dyDescent="0.2">
      <c r="B417" s="153"/>
    </row>
    <row r="418" spans="2:2" x14ac:dyDescent="0.2">
      <c r="B418" s="153"/>
    </row>
    <row r="419" spans="2:2" x14ac:dyDescent="0.2">
      <c r="B419" s="153"/>
    </row>
    <row r="420" spans="2:2" x14ac:dyDescent="0.2">
      <c r="B420" s="153"/>
    </row>
    <row r="421" spans="2:2" x14ac:dyDescent="0.2">
      <c r="B421" s="153"/>
    </row>
    <row r="422" spans="2:2" x14ac:dyDescent="0.2">
      <c r="B422" s="153"/>
    </row>
    <row r="423" spans="2:2" x14ac:dyDescent="0.2">
      <c r="B423" s="153"/>
    </row>
    <row r="424" spans="2:2" x14ac:dyDescent="0.2">
      <c r="B424" s="153"/>
    </row>
    <row r="425" spans="2:2" x14ac:dyDescent="0.2">
      <c r="B425" s="153"/>
    </row>
    <row r="426" spans="2:2" x14ac:dyDescent="0.2">
      <c r="B426" s="153"/>
    </row>
    <row r="427" spans="2:2" x14ac:dyDescent="0.2">
      <c r="B427" s="153"/>
    </row>
    <row r="428" spans="2:2" x14ac:dyDescent="0.2">
      <c r="B428" s="153"/>
    </row>
    <row r="429" spans="2:2" x14ac:dyDescent="0.2">
      <c r="B429" s="153"/>
    </row>
    <row r="430" spans="2:2" x14ac:dyDescent="0.2">
      <c r="B430" s="153"/>
    </row>
    <row r="431" spans="2:2" x14ac:dyDescent="0.2">
      <c r="B431" s="153"/>
    </row>
    <row r="432" spans="2:2" x14ac:dyDescent="0.2">
      <c r="B432" s="153"/>
    </row>
    <row r="433" spans="2:2" x14ac:dyDescent="0.2">
      <c r="B433" s="153"/>
    </row>
    <row r="434" spans="2:2" x14ac:dyDescent="0.2">
      <c r="B434" s="153"/>
    </row>
    <row r="435" spans="2:2" x14ac:dyDescent="0.2">
      <c r="B435" s="153"/>
    </row>
    <row r="436" spans="2:2" x14ac:dyDescent="0.2">
      <c r="B436" s="153"/>
    </row>
    <row r="437" spans="2:2" x14ac:dyDescent="0.2">
      <c r="B437" s="153"/>
    </row>
    <row r="438" spans="2:2" x14ac:dyDescent="0.2">
      <c r="B438" s="153"/>
    </row>
    <row r="439" spans="2:2" x14ac:dyDescent="0.2">
      <c r="B439" s="153"/>
    </row>
    <row r="440" spans="2:2" x14ac:dyDescent="0.2">
      <c r="B440" s="153"/>
    </row>
    <row r="441" spans="2:2" x14ac:dyDescent="0.2">
      <c r="B441" s="153"/>
    </row>
    <row r="442" spans="2:2" x14ac:dyDescent="0.2">
      <c r="B442" s="153"/>
    </row>
    <row r="443" spans="2:2" x14ac:dyDescent="0.2">
      <c r="B443" s="153"/>
    </row>
    <row r="444" spans="2:2" x14ac:dyDescent="0.2">
      <c r="B444" s="153"/>
    </row>
    <row r="445" spans="2:2" x14ac:dyDescent="0.2">
      <c r="B445" s="153"/>
    </row>
    <row r="446" spans="2:2" x14ac:dyDescent="0.2">
      <c r="B446" s="153"/>
    </row>
    <row r="447" spans="2:2" x14ac:dyDescent="0.2">
      <c r="B447" s="153"/>
    </row>
    <row r="448" spans="2:2" x14ac:dyDescent="0.2">
      <c r="B448" s="153"/>
    </row>
    <row r="449" spans="2:2" x14ac:dyDescent="0.2">
      <c r="B449" s="153"/>
    </row>
    <row r="450" spans="2:2" x14ac:dyDescent="0.2">
      <c r="B450" s="153"/>
    </row>
    <row r="451" spans="2:2" x14ac:dyDescent="0.2">
      <c r="B451" s="153"/>
    </row>
    <row r="452" spans="2:2" x14ac:dyDescent="0.2">
      <c r="B452" s="153"/>
    </row>
    <row r="453" spans="2:2" x14ac:dyDescent="0.2">
      <c r="B453" s="153"/>
    </row>
    <row r="454" spans="2:2" x14ac:dyDescent="0.2">
      <c r="B454" s="153"/>
    </row>
    <row r="455" spans="2:2" x14ac:dyDescent="0.2">
      <c r="B455" s="153"/>
    </row>
    <row r="456" spans="2:2" x14ac:dyDescent="0.2">
      <c r="B456" s="153"/>
    </row>
    <row r="457" spans="2:2" x14ac:dyDescent="0.2">
      <c r="B457" s="153"/>
    </row>
    <row r="458" spans="2:2" x14ac:dyDescent="0.2">
      <c r="B458" s="153"/>
    </row>
    <row r="459" spans="2:2" x14ac:dyDescent="0.2">
      <c r="B459" s="153"/>
    </row>
    <row r="460" spans="2:2" x14ac:dyDescent="0.2">
      <c r="B460" s="153"/>
    </row>
    <row r="461" spans="2:2" x14ac:dyDescent="0.2">
      <c r="B461" s="153"/>
    </row>
    <row r="462" spans="2:2" x14ac:dyDescent="0.2">
      <c r="B462" s="153"/>
    </row>
    <row r="463" spans="2:2" x14ac:dyDescent="0.2">
      <c r="B463" s="153"/>
    </row>
    <row r="464" spans="2:2" x14ac:dyDescent="0.2">
      <c r="B464" s="153"/>
    </row>
    <row r="465" spans="2:2" x14ac:dyDescent="0.2">
      <c r="B465" s="153"/>
    </row>
    <row r="466" spans="2:2" x14ac:dyDescent="0.2">
      <c r="B466" s="153"/>
    </row>
    <row r="467" spans="2:2" x14ac:dyDescent="0.2">
      <c r="B467" s="153"/>
    </row>
    <row r="468" spans="2:2" x14ac:dyDescent="0.2">
      <c r="B468" s="153"/>
    </row>
    <row r="469" spans="2:2" x14ac:dyDescent="0.2">
      <c r="B469" s="153"/>
    </row>
    <row r="470" spans="2:2" x14ac:dyDescent="0.2">
      <c r="B470" s="153"/>
    </row>
    <row r="471" spans="2:2" x14ac:dyDescent="0.2">
      <c r="B471" s="153"/>
    </row>
    <row r="472" spans="2:2" x14ac:dyDescent="0.2">
      <c r="B472" s="153"/>
    </row>
    <row r="473" spans="2:2" x14ac:dyDescent="0.2">
      <c r="B473" s="153"/>
    </row>
    <row r="474" spans="2:2" x14ac:dyDescent="0.2">
      <c r="B474" s="153"/>
    </row>
    <row r="475" spans="2:2" x14ac:dyDescent="0.2">
      <c r="B475" s="153"/>
    </row>
    <row r="476" spans="2:2" x14ac:dyDescent="0.2">
      <c r="B476" s="153"/>
    </row>
    <row r="477" spans="2:2" x14ac:dyDescent="0.2">
      <c r="B477" s="153"/>
    </row>
    <row r="478" spans="2:2" x14ac:dyDescent="0.2">
      <c r="B478" s="153"/>
    </row>
    <row r="479" spans="2:2" x14ac:dyDescent="0.2">
      <c r="B479" s="153"/>
    </row>
    <row r="480" spans="2:2" x14ac:dyDescent="0.2">
      <c r="B480" s="153"/>
    </row>
    <row r="481" spans="2:2" x14ac:dyDescent="0.2">
      <c r="B481" s="153"/>
    </row>
    <row r="482" spans="2:2" x14ac:dyDescent="0.2">
      <c r="B482" s="153"/>
    </row>
    <row r="483" spans="2:2" x14ac:dyDescent="0.2">
      <c r="B483" s="153"/>
    </row>
    <row r="484" spans="2:2" x14ac:dyDescent="0.2">
      <c r="B484" s="153"/>
    </row>
    <row r="485" spans="2:2" x14ac:dyDescent="0.2">
      <c r="B485" s="153"/>
    </row>
    <row r="486" spans="2:2" x14ac:dyDescent="0.2">
      <c r="B486" s="153"/>
    </row>
    <row r="487" spans="2:2" x14ac:dyDescent="0.2">
      <c r="B487" s="153"/>
    </row>
    <row r="488" spans="2:2" x14ac:dyDescent="0.2">
      <c r="B488" s="153"/>
    </row>
    <row r="489" spans="2:2" x14ac:dyDescent="0.2">
      <c r="B489" s="153"/>
    </row>
    <row r="490" spans="2:2" x14ac:dyDescent="0.2">
      <c r="B490" s="153"/>
    </row>
    <row r="491" spans="2:2" x14ac:dyDescent="0.2">
      <c r="B491" s="153"/>
    </row>
    <row r="492" spans="2:2" x14ac:dyDescent="0.2">
      <c r="B492" s="153"/>
    </row>
    <row r="493" spans="2:2" x14ac:dyDescent="0.2">
      <c r="B493" s="153"/>
    </row>
    <row r="494" spans="2:2" x14ac:dyDescent="0.2">
      <c r="B494" s="153"/>
    </row>
    <row r="495" spans="2:2" x14ac:dyDescent="0.2">
      <c r="B495" s="153"/>
    </row>
    <row r="496" spans="2:2" x14ac:dyDescent="0.2">
      <c r="B496" s="153"/>
    </row>
    <row r="497" spans="2:2" x14ac:dyDescent="0.2">
      <c r="B497" s="153"/>
    </row>
    <row r="498" spans="2:2" x14ac:dyDescent="0.2">
      <c r="B498" s="153"/>
    </row>
    <row r="499" spans="2:2" x14ac:dyDescent="0.2">
      <c r="B499" s="153"/>
    </row>
    <row r="500" spans="2:2" x14ac:dyDescent="0.2">
      <c r="B500" s="153"/>
    </row>
    <row r="501" spans="2:2" x14ac:dyDescent="0.2">
      <c r="B501" s="153"/>
    </row>
    <row r="502" spans="2:2" x14ac:dyDescent="0.2">
      <c r="B502" s="153"/>
    </row>
    <row r="503" spans="2:2" x14ac:dyDescent="0.2">
      <c r="B503" s="153"/>
    </row>
    <row r="504" spans="2:2" x14ac:dyDescent="0.2">
      <c r="B504" s="153"/>
    </row>
    <row r="505" spans="2:2" x14ac:dyDescent="0.2">
      <c r="B505" s="153"/>
    </row>
    <row r="506" spans="2:2" x14ac:dyDescent="0.2">
      <c r="B506" s="153"/>
    </row>
    <row r="507" spans="2:2" x14ac:dyDescent="0.2">
      <c r="B507" s="153"/>
    </row>
    <row r="508" spans="2:2" x14ac:dyDescent="0.2">
      <c r="B508" s="153"/>
    </row>
    <row r="509" spans="2:2" x14ac:dyDescent="0.2">
      <c r="B509" s="153"/>
    </row>
    <row r="510" spans="2:2" x14ac:dyDescent="0.2">
      <c r="B510" s="153"/>
    </row>
    <row r="511" spans="2:2" x14ac:dyDescent="0.2">
      <c r="B511" s="153"/>
    </row>
    <row r="512" spans="2:2" x14ac:dyDescent="0.2">
      <c r="B512" s="153"/>
    </row>
    <row r="513" spans="2:2" x14ac:dyDescent="0.2">
      <c r="B513" s="153"/>
    </row>
    <row r="514" spans="2:2" x14ac:dyDescent="0.2">
      <c r="B514" s="153"/>
    </row>
    <row r="515" spans="2:2" x14ac:dyDescent="0.2">
      <c r="B515" s="153"/>
    </row>
    <row r="516" spans="2:2" x14ac:dyDescent="0.2">
      <c r="B516" s="153"/>
    </row>
    <row r="517" spans="2:2" x14ac:dyDescent="0.2">
      <c r="B517" s="153"/>
    </row>
    <row r="518" spans="2:2" x14ac:dyDescent="0.2">
      <c r="B518" s="153"/>
    </row>
    <row r="519" spans="2:2" x14ac:dyDescent="0.2">
      <c r="B519" s="153"/>
    </row>
    <row r="520" spans="2:2" x14ac:dyDescent="0.2">
      <c r="B520" s="153"/>
    </row>
    <row r="521" spans="2:2" x14ac:dyDescent="0.2">
      <c r="B521" s="153"/>
    </row>
    <row r="522" spans="2:2" x14ac:dyDescent="0.2">
      <c r="B522" s="153"/>
    </row>
    <row r="523" spans="2:2" x14ac:dyDescent="0.2">
      <c r="B523" s="153"/>
    </row>
    <row r="524" spans="2:2" x14ac:dyDescent="0.2">
      <c r="B524" s="153"/>
    </row>
    <row r="525" spans="2:2" x14ac:dyDescent="0.2">
      <c r="B525" s="153"/>
    </row>
    <row r="526" spans="2:2" x14ac:dyDescent="0.2">
      <c r="B526" s="153"/>
    </row>
    <row r="527" spans="2:2" x14ac:dyDescent="0.2">
      <c r="B527" s="153"/>
    </row>
    <row r="528" spans="2:2" x14ac:dyDescent="0.2">
      <c r="B528" s="153"/>
    </row>
    <row r="529" spans="2:2" x14ac:dyDescent="0.2">
      <c r="B529" s="153"/>
    </row>
    <row r="530" spans="2:2" x14ac:dyDescent="0.2">
      <c r="B530" s="153"/>
    </row>
    <row r="531" spans="2:2" x14ac:dyDescent="0.2">
      <c r="B531" s="153"/>
    </row>
    <row r="532" spans="2:2" x14ac:dyDescent="0.2">
      <c r="B532" s="153"/>
    </row>
    <row r="533" spans="2:2" x14ac:dyDescent="0.2">
      <c r="B533" s="153"/>
    </row>
    <row r="534" spans="2:2" x14ac:dyDescent="0.2">
      <c r="B534" s="153"/>
    </row>
    <row r="535" spans="2:2" x14ac:dyDescent="0.2">
      <c r="B535" s="153"/>
    </row>
    <row r="536" spans="2:2" x14ac:dyDescent="0.2">
      <c r="B536" s="153"/>
    </row>
    <row r="537" spans="2:2" x14ac:dyDescent="0.2">
      <c r="B537" s="153"/>
    </row>
    <row r="538" spans="2:2" x14ac:dyDescent="0.2">
      <c r="B538" s="153"/>
    </row>
    <row r="539" spans="2:2" x14ac:dyDescent="0.2">
      <c r="B539" s="153"/>
    </row>
    <row r="540" spans="2:2" x14ac:dyDescent="0.2">
      <c r="B540" s="153"/>
    </row>
    <row r="541" spans="2:2" x14ac:dyDescent="0.2">
      <c r="B541" s="153"/>
    </row>
    <row r="542" spans="2:2" x14ac:dyDescent="0.2">
      <c r="B542" s="153"/>
    </row>
    <row r="543" spans="2:2" x14ac:dyDescent="0.2">
      <c r="B543" s="153"/>
    </row>
    <row r="544" spans="2:2" x14ac:dyDescent="0.2">
      <c r="B544" s="153"/>
    </row>
    <row r="545" spans="2:2" x14ac:dyDescent="0.2">
      <c r="B545" s="153"/>
    </row>
    <row r="546" spans="2:2" x14ac:dyDescent="0.2">
      <c r="B546" s="153"/>
    </row>
    <row r="547" spans="2:2" x14ac:dyDescent="0.2">
      <c r="B547" s="153"/>
    </row>
    <row r="548" spans="2:2" x14ac:dyDescent="0.2">
      <c r="B548" s="153"/>
    </row>
    <row r="549" spans="2:2" x14ac:dyDescent="0.2">
      <c r="B549" s="153"/>
    </row>
    <row r="550" spans="2:2" x14ac:dyDescent="0.2">
      <c r="B550" s="153"/>
    </row>
    <row r="551" spans="2:2" x14ac:dyDescent="0.2">
      <c r="B551" s="153"/>
    </row>
    <row r="552" spans="2:2" x14ac:dyDescent="0.2">
      <c r="B552" s="153"/>
    </row>
    <row r="553" spans="2:2" x14ac:dyDescent="0.2">
      <c r="B553" s="153"/>
    </row>
    <row r="554" spans="2:2" x14ac:dyDescent="0.2">
      <c r="B554" s="153"/>
    </row>
    <row r="555" spans="2:2" x14ac:dyDescent="0.2">
      <c r="B555" s="153"/>
    </row>
    <row r="556" spans="2:2" x14ac:dyDescent="0.2">
      <c r="B556" s="153"/>
    </row>
    <row r="557" spans="2:2" x14ac:dyDescent="0.2">
      <c r="B557" s="153"/>
    </row>
    <row r="558" spans="2:2" x14ac:dyDescent="0.2">
      <c r="B558" s="153"/>
    </row>
    <row r="559" spans="2:2" x14ac:dyDescent="0.2">
      <c r="B559" s="153"/>
    </row>
    <row r="560" spans="2:2" x14ac:dyDescent="0.2">
      <c r="B560" s="153"/>
    </row>
    <row r="561" spans="2:2" x14ac:dyDescent="0.2">
      <c r="B561" s="153"/>
    </row>
    <row r="562" spans="2:2" x14ac:dyDescent="0.2">
      <c r="B562" s="153"/>
    </row>
    <row r="563" spans="2:2" x14ac:dyDescent="0.2">
      <c r="B563" s="153"/>
    </row>
    <row r="564" spans="2:2" x14ac:dyDescent="0.2">
      <c r="B564" s="153"/>
    </row>
    <row r="565" spans="2:2" x14ac:dyDescent="0.2">
      <c r="B565" s="153"/>
    </row>
    <row r="566" spans="2:2" x14ac:dyDescent="0.2">
      <c r="B566" s="153"/>
    </row>
    <row r="567" spans="2:2" x14ac:dyDescent="0.2">
      <c r="B567" s="153"/>
    </row>
    <row r="568" spans="2:2" x14ac:dyDescent="0.2">
      <c r="B568" s="153"/>
    </row>
    <row r="569" spans="2:2" x14ac:dyDescent="0.2">
      <c r="B569" s="153"/>
    </row>
    <row r="570" spans="2:2" x14ac:dyDescent="0.2">
      <c r="B570" s="153"/>
    </row>
    <row r="571" spans="2:2" x14ac:dyDescent="0.2">
      <c r="B571" s="153"/>
    </row>
    <row r="572" spans="2:2" x14ac:dyDescent="0.2">
      <c r="B572" s="153"/>
    </row>
    <row r="573" spans="2:2" x14ac:dyDescent="0.2">
      <c r="B573" s="153"/>
    </row>
    <row r="574" spans="2:2" x14ac:dyDescent="0.2">
      <c r="B574" s="153"/>
    </row>
    <row r="575" spans="2:2" x14ac:dyDescent="0.2">
      <c r="B575" s="153"/>
    </row>
    <row r="576" spans="2:2" x14ac:dyDescent="0.2">
      <c r="B576" s="153"/>
    </row>
    <row r="577" spans="2:2" x14ac:dyDescent="0.2">
      <c r="B577" s="153"/>
    </row>
    <row r="578" spans="2:2" x14ac:dyDescent="0.2">
      <c r="B578" s="153"/>
    </row>
    <row r="579" spans="2:2" x14ac:dyDescent="0.2">
      <c r="B579" s="153"/>
    </row>
    <row r="580" spans="2:2" x14ac:dyDescent="0.2">
      <c r="B580" s="153"/>
    </row>
    <row r="581" spans="2:2" x14ac:dyDescent="0.2">
      <c r="B581" s="153"/>
    </row>
    <row r="582" spans="2:2" x14ac:dyDescent="0.2">
      <c r="B582" s="153"/>
    </row>
    <row r="583" spans="2:2" x14ac:dyDescent="0.2">
      <c r="B583" s="153"/>
    </row>
    <row r="584" spans="2:2" x14ac:dyDescent="0.2">
      <c r="B584" s="153"/>
    </row>
    <row r="585" spans="2:2" x14ac:dyDescent="0.2">
      <c r="B585" s="153"/>
    </row>
    <row r="586" spans="2:2" x14ac:dyDescent="0.2">
      <c r="B586" s="153"/>
    </row>
    <row r="587" spans="2:2" x14ac:dyDescent="0.2">
      <c r="B587" s="153"/>
    </row>
    <row r="588" spans="2:2" x14ac:dyDescent="0.2">
      <c r="B588" s="153"/>
    </row>
    <row r="589" spans="2:2" x14ac:dyDescent="0.2">
      <c r="B589" s="153"/>
    </row>
    <row r="590" spans="2:2" x14ac:dyDescent="0.2">
      <c r="B590" s="153"/>
    </row>
    <row r="591" spans="2:2" x14ac:dyDescent="0.2">
      <c r="B591" s="153"/>
    </row>
    <row r="592" spans="2:2" x14ac:dyDescent="0.2">
      <c r="B592" s="153"/>
    </row>
    <row r="593" spans="2:2" x14ac:dyDescent="0.2">
      <c r="B593" s="153"/>
    </row>
    <row r="594" spans="2:2" x14ac:dyDescent="0.2">
      <c r="B594" s="153"/>
    </row>
    <row r="595" spans="2:2" x14ac:dyDescent="0.2">
      <c r="B595" s="153"/>
    </row>
    <row r="596" spans="2:2" x14ac:dyDescent="0.2">
      <c r="B596" s="153"/>
    </row>
    <row r="597" spans="2:2" x14ac:dyDescent="0.2">
      <c r="B597" s="153"/>
    </row>
    <row r="598" spans="2:2" x14ac:dyDescent="0.2">
      <c r="B598" s="153"/>
    </row>
    <row r="599" spans="2:2" x14ac:dyDescent="0.2">
      <c r="B599" s="153"/>
    </row>
    <row r="600" spans="2:2" x14ac:dyDescent="0.2">
      <c r="B600" s="153"/>
    </row>
    <row r="601" spans="2:2" x14ac:dyDescent="0.2">
      <c r="B601" s="153"/>
    </row>
    <row r="602" spans="2:2" x14ac:dyDescent="0.2">
      <c r="B602" s="153"/>
    </row>
    <row r="603" spans="2:2" x14ac:dyDescent="0.2">
      <c r="B603" s="153"/>
    </row>
    <row r="604" spans="2:2" x14ac:dyDescent="0.2">
      <c r="B604" s="153"/>
    </row>
    <row r="605" spans="2:2" x14ac:dyDescent="0.2">
      <c r="B605" s="153"/>
    </row>
    <row r="606" spans="2:2" x14ac:dyDescent="0.2">
      <c r="B606" s="153"/>
    </row>
    <row r="607" spans="2:2" x14ac:dyDescent="0.2">
      <c r="B607" s="153"/>
    </row>
    <row r="608" spans="2:2" x14ac:dyDescent="0.2">
      <c r="B608" s="153"/>
    </row>
    <row r="609" spans="2:2" x14ac:dyDescent="0.2">
      <c r="B609" s="153"/>
    </row>
    <row r="610" spans="2:2" x14ac:dyDescent="0.2">
      <c r="B610" s="153"/>
    </row>
    <row r="611" spans="2:2" x14ac:dyDescent="0.2">
      <c r="B611" s="153"/>
    </row>
    <row r="612" spans="2:2" x14ac:dyDescent="0.2">
      <c r="B612" s="153"/>
    </row>
    <row r="613" spans="2:2" x14ac:dyDescent="0.2">
      <c r="B613" s="153"/>
    </row>
    <row r="614" spans="2:2" x14ac:dyDescent="0.2">
      <c r="B614" s="153"/>
    </row>
    <row r="615" spans="2:2" x14ac:dyDescent="0.2">
      <c r="B615" s="153"/>
    </row>
    <row r="616" spans="2:2" x14ac:dyDescent="0.2">
      <c r="B616" s="153"/>
    </row>
    <row r="617" spans="2:2" x14ac:dyDescent="0.2">
      <c r="B617" s="153"/>
    </row>
    <row r="618" spans="2:2" x14ac:dyDescent="0.2">
      <c r="B618" s="153"/>
    </row>
    <row r="619" spans="2:2" x14ac:dyDescent="0.2">
      <c r="B619" s="153"/>
    </row>
    <row r="620" spans="2:2" x14ac:dyDescent="0.2">
      <c r="B620" s="153"/>
    </row>
    <row r="621" spans="2:2" x14ac:dyDescent="0.2">
      <c r="B621" s="153"/>
    </row>
    <row r="622" spans="2:2" x14ac:dyDescent="0.2">
      <c r="B622" s="153"/>
    </row>
    <row r="623" spans="2:2" x14ac:dyDescent="0.2">
      <c r="B623" s="153"/>
    </row>
    <row r="624" spans="2:2" x14ac:dyDescent="0.2">
      <c r="B624" s="153"/>
    </row>
    <row r="625" spans="2:2" x14ac:dyDescent="0.2">
      <c r="B625" s="153"/>
    </row>
    <row r="626" spans="2:2" x14ac:dyDescent="0.2">
      <c r="B626" s="153"/>
    </row>
    <row r="627" spans="2:2" x14ac:dyDescent="0.2">
      <c r="B627" s="153"/>
    </row>
    <row r="628" spans="2:2" x14ac:dyDescent="0.2">
      <c r="B628" s="153"/>
    </row>
    <row r="629" spans="2:2" x14ac:dyDescent="0.2">
      <c r="B629" s="153"/>
    </row>
    <row r="630" spans="2:2" x14ac:dyDescent="0.2">
      <c r="B630" s="153"/>
    </row>
    <row r="631" spans="2:2" x14ac:dyDescent="0.2">
      <c r="B631" s="153"/>
    </row>
    <row r="632" spans="2:2" x14ac:dyDescent="0.2">
      <c r="B632" s="153"/>
    </row>
    <row r="633" spans="2:2" x14ac:dyDescent="0.2">
      <c r="B633" s="153"/>
    </row>
    <row r="634" spans="2:2" x14ac:dyDescent="0.2">
      <c r="B634" s="153"/>
    </row>
    <row r="635" spans="2:2" x14ac:dyDescent="0.2">
      <c r="B635" s="153"/>
    </row>
    <row r="636" spans="2:2" x14ac:dyDescent="0.2">
      <c r="B636" s="153"/>
    </row>
    <row r="637" spans="2:2" x14ac:dyDescent="0.2">
      <c r="B637" s="153"/>
    </row>
    <row r="638" spans="2:2" x14ac:dyDescent="0.2">
      <c r="B638" s="153"/>
    </row>
    <row r="639" spans="2:2" x14ac:dyDescent="0.2">
      <c r="B639" s="153"/>
    </row>
    <row r="640" spans="2:2" x14ac:dyDescent="0.2">
      <c r="B640" s="153"/>
    </row>
    <row r="641" spans="2:2" x14ac:dyDescent="0.2">
      <c r="B641" s="153"/>
    </row>
    <row r="642" spans="2:2" x14ac:dyDescent="0.2">
      <c r="B642" s="153"/>
    </row>
    <row r="643" spans="2:2" x14ac:dyDescent="0.2">
      <c r="B643" s="153"/>
    </row>
    <row r="644" spans="2:2" x14ac:dyDescent="0.2">
      <c r="B644" s="153"/>
    </row>
    <row r="645" spans="2:2" x14ac:dyDescent="0.2">
      <c r="B645" s="153"/>
    </row>
    <row r="646" spans="2:2" x14ac:dyDescent="0.2">
      <c r="B646" s="153"/>
    </row>
    <row r="647" spans="2:2" x14ac:dyDescent="0.2">
      <c r="B647" s="153"/>
    </row>
    <row r="648" spans="2:2" x14ac:dyDescent="0.2">
      <c r="B648" s="153"/>
    </row>
    <row r="649" spans="2:2" x14ac:dyDescent="0.2">
      <c r="B649" s="153"/>
    </row>
    <row r="650" spans="2:2" x14ac:dyDescent="0.2">
      <c r="B650" s="153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1'!B29" display="2. Casos Formalizados por Estrato - Bonos Artículo 59" xr:uid="{00000000-0004-0000-0000-00000E000000}"/>
    <hyperlink ref="B11" location="'Estadisticas 2021'!B49" display="3. Casos Formalizados por Estrato Total" xr:uid="{00000000-0004-0000-0000-00000F000000}"/>
    <hyperlink ref="B12" location="'Estadisticas 2021'!B66" display="4. Casos Formalizados por Categoría de Pobreza INEC" xr:uid="{00000000-0004-0000-0000-000010000000}"/>
    <hyperlink ref="B13" location="'Estadisticas 2021'!B83" display="5. Casos Formalizados por Región (BONO ORDINARIO)" xr:uid="{00000000-0004-0000-0000-000011000000}"/>
    <hyperlink ref="B14" location="'Estadisticas 2021'!B97" display="6. Casos Formalizados por Región (BONOS ART. 59)" xr:uid="{00000000-0004-0000-0000-000012000000}"/>
    <hyperlink ref="B15" location="'Estadisticas 2021'!B111" display="7. Casos Formalizados por Región (TOTAL)" xr:uid="{00000000-0004-0000-0000-000013000000}"/>
    <hyperlink ref="B16" location="'Estadisticas 2021'!B125" display="8. Casos Formalizados por Propósito" xr:uid="{00000000-0004-0000-0000-000014000000}"/>
    <hyperlink ref="B17" location="'Estadisticas 2021'!B139" display="9. Casos Formalizados por Género" xr:uid="{00000000-0004-0000-0000-000015000000}"/>
    <hyperlink ref="B18" location="'Estadisticas 2021'!B156" display="10. Bonos Formalizados por Rango de Edad" xr:uid="{00000000-0004-0000-0000-000016000000}"/>
    <hyperlink ref="B20" location="'Estadisticas 2021'!B185" display="12. Bonos  Diferidos Formalizados por Mes" xr:uid="{00000000-0004-0000-0000-000018000000}"/>
    <hyperlink ref="B22" location="'Estadisticas 2021'!B215" display="14. Bonos Formalizados por Mes" xr:uid="{00000000-0004-0000-0000-000019000000}"/>
    <hyperlink ref="B23" location="'Estadisticas 2021'!B338" display="15. Bono promedio formalizado en el mes comparado con el mes correspondiente al año anterior" xr:uid="{00000000-0004-0000-0000-00001A000000}"/>
    <hyperlink ref="B24" location="'Estadisticas 2021'!B363" display="16. Pago de bonos de proyectos y casos individuales al amparo del artículo 59" xr:uid="{00000000-0004-0000-0000-00001B000000}"/>
    <hyperlink ref="B25" location="'Estadisticas 2021'!B384" display="17. Bonos Emitidos por Mes" xr:uid="{00000000-0004-0000-0000-00001C000000}"/>
    <hyperlink ref="B26" location="'Estadisticas 2021'!B408" display="18. Bonos Emitidos Programa RAMT" xr:uid="{00000000-0004-0000-0000-00001D000000}"/>
    <hyperlink ref="B27" location="'Estadisticas 2021'!B433" display="19. Bonos Emitidos y Formalizados por Entidad" xr:uid="{00000000-0004-0000-0000-00001E000000}"/>
    <hyperlink ref="B28" location="'Estadisticas 2021'!B582" display="20. Ejecución Presupuesto 2021 - Por programa de financiamiento" xr:uid="{00000000-0004-0000-0000-00001F000000}"/>
    <hyperlink ref="B21" location="'Estadisticas 2021'!B205" display="13. Bonos promedio en Emitidos y Formalizados" xr:uid="{00000000-0004-0000-0000-000020000000}"/>
    <hyperlink ref="B9" location="'Estadisticas 2021'!B11" display="1. Casos Formalizados por Estrato - Bonos Ordinarios" xr:uid="{454D028F-0FE6-4979-8605-F5973441B31F}"/>
    <hyperlink ref="B29" location="'Estadisticas 2021'!B615" display="21. Bonos Formalizados Población LGTBI" xr:uid="{93269A19-EF3B-41C8-B375-574050BC6DE1}"/>
    <hyperlink ref="B30" location="'Estadisticas 2021'!B651" display="22.  Bonos Postulados por Entidad Autorizada Ordinarios y  Art. 59" xr:uid="{9800F60F-27FD-4D4F-A3F0-6ED45972DE82}"/>
    <hyperlink ref="B31" location="'Estadisticas 2021'!B717" display="23.   Bonos otorgados a nacionales y extranjeros por mes" xr:uid="{7A5FC2B8-5918-4AFC-B20E-31809DD8D79E}"/>
    <hyperlink ref="B19" location="'Estadisticas 2021'!B169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736"/>
  <sheetViews>
    <sheetView showGridLines="0" tabSelected="1" topLeftCell="A582" zoomScaleNormal="100" zoomScaleSheetLayoutView="40" workbookViewId="0">
      <selection activeCell="B582" sqref="B582:F582"/>
    </sheetView>
  </sheetViews>
  <sheetFormatPr baseColWidth="10" defaultRowHeight="15" x14ac:dyDescent="0.2"/>
  <cols>
    <col min="1" max="1" width="1.42578125" style="16" customWidth="1"/>
    <col min="2" max="2" width="29.42578125" style="377" customWidth="1"/>
    <col min="3" max="3" width="19" style="480" customWidth="1"/>
    <col min="4" max="4" width="21.85546875" style="480" customWidth="1"/>
    <col min="5" max="5" width="23.140625" style="377" customWidth="1"/>
    <col min="6" max="6" width="19.7109375" style="16" customWidth="1"/>
    <col min="7" max="7" width="22.42578125" style="9" customWidth="1"/>
    <col min="8" max="8" width="21.7109375" style="29" customWidth="1"/>
    <col min="9" max="9" width="17.7109375" style="16" customWidth="1"/>
    <col min="10" max="10" width="20.7109375" style="16" customWidth="1"/>
    <col min="11" max="11" width="18.42578125" style="16" customWidth="1"/>
    <col min="12" max="12" width="17.7109375" style="16" customWidth="1"/>
    <col min="13" max="13" width="22.140625" style="365" customWidth="1"/>
    <col min="14" max="14" width="26.28515625" style="16" customWidth="1"/>
    <col min="15" max="15" width="26.140625" style="16" customWidth="1"/>
    <col min="16" max="16" width="22.140625" style="16" customWidth="1"/>
    <col min="17" max="17" width="12.42578125" style="20" customWidth="1"/>
    <col min="18" max="20" width="24" style="20" customWidth="1"/>
    <col min="21" max="21" width="8.42578125" style="20" customWidth="1"/>
    <col min="22" max="22" width="7.42578125" style="20" customWidth="1"/>
    <col min="23" max="23" width="17" style="208" customWidth="1"/>
    <col min="24" max="24" width="35" style="192" customWidth="1"/>
    <col min="25" max="25" width="19.7109375" style="192" customWidth="1"/>
    <col min="26" max="26" width="24.42578125" style="192" customWidth="1"/>
    <col min="27" max="27" width="23.42578125" style="192" customWidth="1"/>
    <col min="28" max="28" width="21.140625" style="16" customWidth="1"/>
    <col min="29" max="29" width="22.140625" style="16" customWidth="1"/>
    <col min="30" max="30" width="23.42578125" style="16" customWidth="1"/>
    <col min="31" max="31" width="20.7109375" style="16" customWidth="1"/>
    <col min="32" max="32" width="18.85546875" style="16" customWidth="1"/>
    <col min="33" max="33" width="13" style="16" customWidth="1"/>
    <col min="34" max="34" width="13.42578125" style="16" customWidth="1"/>
    <col min="35" max="35" width="20.42578125" style="16" customWidth="1"/>
    <col min="36" max="36" width="17.42578125" style="16" customWidth="1"/>
    <col min="37" max="37" width="18.28515625" style="16" customWidth="1"/>
    <col min="38" max="38" width="13.42578125" style="16" customWidth="1"/>
    <col min="39" max="39" width="17.85546875" style="16" customWidth="1"/>
    <col min="40" max="40" width="17.7109375" style="16" customWidth="1"/>
    <col min="41" max="61" width="11.42578125" style="16" customWidth="1"/>
    <col min="62" max="262" width="11.42578125" style="16"/>
    <col min="263" max="263" width="3.140625" style="16" customWidth="1"/>
    <col min="264" max="264" width="8.7109375" style="16" customWidth="1"/>
    <col min="265" max="265" width="16.42578125" style="16" customWidth="1"/>
    <col min="266" max="266" width="9.42578125" style="16" customWidth="1"/>
    <col min="267" max="267" width="9" style="16" customWidth="1"/>
    <col min="268" max="268" width="9.42578125" style="16" customWidth="1"/>
    <col min="269" max="269" width="9.140625" style="16" customWidth="1"/>
    <col min="270" max="270" width="13.42578125" style="16" customWidth="1"/>
    <col min="271" max="271" width="8.85546875" style="16" customWidth="1"/>
    <col min="272" max="272" width="9.28515625" style="16" customWidth="1"/>
    <col min="273" max="273" width="8.7109375" style="16" customWidth="1"/>
    <col min="274" max="274" width="14.140625" style="16" customWidth="1"/>
    <col min="275" max="277" width="9.28515625" style="16" customWidth="1"/>
    <col min="278" max="278" width="2.140625" style="16" customWidth="1"/>
    <col min="279" max="279" width="16.28515625" style="16" customWidth="1"/>
    <col min="280" max="280" width="13.42578125" style="16" customWidth="1"/>
    <col min="281" max="281" width="6.42578125" style="16" customWidth="1"/>
    <col min="282" max="282" width="10.85546875" style="16" customWidth="1"/>
    <col min="283" max="283" width="21.7109375" style="16" customWidth="1"/>
    <col min="284" max="284" width="21.42578125" style="16" customWidth="1"/>
    <col min="285" max="285" width="11.42578125" style="16"/>
    <col min="286" max="286" width="20.28515625" style="16" customWidth="1"/>
    <col min="287" max="287" width="22.7109375" style="16" customWidth="1"/>
    <col min="288" max="288" width="21.7109375" style="16" customWidth="1"/>
    <col min="289" max="518" width="11.42578125" style="16"/>
    <col min="519" max="519" width="3.140625" style="16" customWidth="1"/>
    <col min="520" max="520" width="8.7109375" style="16" customWidth="1"/>
    <col min="521" max="521" width="16.42578125" style="16" customWidth="1"/>
    <col min="522" max="522" width="9.42578125" style="16" customWidth="1"/>
    <col min="523" max="523" width="9" style="16" customWidth="1"/>
    <col min="524" max="524" width="9.42578125" style="16" customWidth="1"/>
    <col min="525" max="525" width="9.140625" style="16" customWidth="1"/>
    <col min="526" max="526" width="13.42578125" style="16" customWidth="1"/>
    <col min="527" max="527" width="8.85546875" style="16" customWidth="1"/>
    <col min="528" max="528" width="9.28515625" style="16" customWidth="1"/>
    <col min="529" max="529" width="8.7109375" style="16" customWidth="1"/>
    <col min="530" max="530" width="14.140625" style="16" customWidth="1"/>
    <col min="531" max="533" width="9.28515625" style="16" customWidth="1"/>
    <col min="534" max="534" width="2.140625" style="16" customWidth="1"/>
    <col min="535" max="535" width="16.28515625" style="16" customWidth="1"/>
    <col min="536" max="536" width="13.42578125" style="16" customWidth="1"/>
    <col min="537" max="537" width="6.42578125" style="16" customWidth="1"/>
    <col min="538" max="538" width="10.85546875" style="16" customWidth="1"/>
    <col min="539" max="539" width="21.7109375" style="16" customWidth="1"/>
    <col min="540" max="540" width="21.42578125" style="16" customWidth="1"/>
    <col min="541" max="541" width="11.42578125" style="16"/>
    <col min="542" max="542" width="20.28515625" style="16" customWidth="1"/>
    <col min="543" max="543" width="22.7109375" style="16" customWidth="1"/>
    <col min="544" max="544" width="21.7109375" style="16" customWidth="1"/>
    <col min="545" max="774" width="11.42578125" style="16"/>
    <col min="775" max="775" width="3.140625" style="16" customWidth="1"/>
    <col min="776" max="776" width="8.7109375" style="16" customWidth="1"/>
    <col min="777" max="777" width="16.42578125" style="16" customWidth="1"/>
    <col min="778" max="778" width="9.42578125" style="16" customWidth="1"/>
    <col min="779" max="779" width="9" style="16" customWidth="1"/>
    <col min="780" max="780" width="9.42578125" style="16" customWidth="1"/>
    <col min="781" max="781" width="9.140625" style="16" customWidth="1"/>
    <col min="782" max="782" width="13.42578125" style="16" customWidth="1"/>
    <col min="783" max="783" width="8.85546875" style="16" customWidth="1"/>
    <col min="784" max="784" width="9.28515625" style="16" customWidth="1"/>
    <col min="785" max="785" width="8.7109375" style="16" customWidth="1"/>
    <col min="786" max="786" width="14.140625" style="16" customWidth="1"/>
    <col min="787" max="789" width="9.28515625" style="16" customWidth="1"/>
    <col min="790" max="790" width="2.140625" style="16" customWidth="1"/>
    <col min="791" max="791" width="16.28515625" style="16" customWidth="1"/>
    <col min="792" max="792" width="13.42578125" style="16" customWidth="1"/>
    <col min="793" max="793" width="6.42578125" style="16" customWidth="1"/>
    <col min="794" max="794" width="10.85546875" style="16" customWidth="1"/>
    <col min="795" max="795" width="21.7109375" style="16" customWidth="1"/>
    <col min="796" max="796" width="21.42578125" style="16" customWidth="1"/>
    <col min="797" max="797" width="11.42578125" style="16"/>
    <col min="798" max="798" width="20.28515625" style="16" customWidth="1"/>
    <col min="799" max="799" width="22.7109375" style="16" customWidth="1"/>
    <col min="800" max="800" width="21.7109375" style="16" customWidth="1"/>
    <col min="801" max="1030" width="11.42578125" style="16"/>
    <col min="1031" max="1031" width="3.140625" style="16" customWidth="1"/>
    <col min="1032" max="1032" width="8.7109375" style="16" customWidth="1"/>
    <col min="1033" max="1033" width="16.42578125" style="16" customWidth="1"/>
    <col min="1034" max="1034" width="9.42578125" style="16" customWidth="1"/>
    <col min="1035" max="1035" width="9" style="16" customWidth="1"/>
    <col min="1036" max="1036" width="9.42578125" style="16" customWidth="1"/>
    <col min="1037" max="1037" width="9.140625" style="16" customWidth="1"/>
    <col min="1038" max="1038" width="13.42578125" style="16" customWidth="1"/>
    <col min="1039" max="1039" width="8.85546875" style="16" customWidth="1"/>
    <col min="1040" max="1040" width="9.28515625" style="16" customWidth="1"/>
    <col min="1041" max="1041" width="8.7109375" style="16" customWidth="1"/>
    <col min="1042" max="1042" width="14.140625" style="16" customWidth="1"/>
    <col min="1043" max="1045" width="9.28515625" style="16" customWidth="1"/>
    <col min="1046" max="1046" width="2.140625" style="16" customWidth="1"/>
    <col min="1047" max="1047" width="16.28515625" style="16" customWidth="1"/>
    <col min="1048" max="1048" width="13.42578125" style="16" customWidth="1"/>
    <col min="1049" max="1049" width="6.42578125" style="16" customWidth="1"/>
    <col min="1050" max="1050" width="10.85546875" style="16" customWidth="1"/>
    <col min="1051" max="1051" width="21.7109375" style="16" customWidth="1"/>
    <col min="1052" max="1052" width="21.42578125" style="16" customWidth="1"/>
    <col min="1053" max="1053" width="11.42578125" style="16"/>
    <col min="1054" max="1054" width="20.28515625" style="16" customWidth="1"/>
    <col min="1055" max="1055" width="22.7109375" style="16" customWidth="1"/>
    <col min="1056" max="1056" width="21.7109375" style="16" customWidth="1"/>
    <col min="1057" max="1286" width="11.42578125" style="16"/>
    <col min="1287" max="1287" width="3.140625" style="16" customWidth="1"/>
    <col min="1288" max="1288" width="8.7109375" style="16" customWidth="1"/>
    <col min="1289" max="1289" width="16.42578125" style="16" customWidth="1"/>
    <col min="1290" max="1290" width="9.42578125" style="16" customWidth="1"/>
    <col min="1291" max="1291" width="9" style="16" customWidth="1"/>
    <col min="1292" max="1292" width="9.42578125" style="16" customWidth="1"/>
    <col min="1293" max="1293" width="9.140625" style="16" customWidth="1"/>
    <col min="1294" max="1294" width="13.42578125" style="16" customWidth="1"/>
    <col min="1295" max="1295" width="8.85546875" style="16" customWidth="1"/>
    <col min="1296" max="1296" width="9.28515625" style="16" customWidth="1"/>
    <col min="1297" max="1297" width="8.7109375" style="16" customWidth="1"/>
    <col min="1298" max="1298" width="14.140625" style="16" customWidth="1"/>
    <col min="1299" max="1301" width="9.28515625" style="16" customWidth="1"/>
    <col min="1302" max="1302" width="2.140625" style="16" customWidth="1"/>
    <col min="1303" max="1303" width="16.28515625" style="16" customWidth="1"/>
    <col min="1304" max="1304" width="13.42578125" style="16" customWidth="1"/>
    <col min="1305" max="1305" width="6.42578125" style="16" customWidth="1"/>
    <col min="1306" max="1306" width="10.85546875" style="16" customWidth="1"/>
    <col min="1307" max="1307" width="21.7109375" style="16" customWidth="1"/>
    <col min="1308" max="1308" width="21.42578125" style="16" customWidth="1"/>
    <col min="1309" max="1309" width="11.42578125" style="16"/>
    <col min="1310" max="1310" width="20.28515625" style="16" customWidth="1"/>
    <col min="1311" max="1311" width="22.7109375" style="16" customWidth="1"/>
    <col min="1312" max="1312" width="21.7109375" style="16" customWidth="1"/>
    <col min="1313" max="1542" width="11.42578125" style="16"/>
    <col min="1543" max="1543" width="3.140625" style="16" customWidth="1"/>
    <col min="1544" max="1544" width="8.7109375" style="16" customWidth="1"/>
    <col min="1545" max="1545" width="16.42578125" style="16" customWidth="1"/>
    <col min="1546" max="1546" width="9.42578125" style="16" customWidth="1"/>
    <col min="1547" max="1547" width="9" style="16" customWidth="1"/>
    <col min="1548" max="1548" width="9.42578125" style="16" customWidth="1"/>
    <col min="1549" max="1549" width="9.140625" style="16" customWidth="1"/>
    <col min="1550" max="1550" width="13.42578125" style="16" customWidth="1"/>
    <col min="1551" max="1551" width="8.85546875" style="16" customWidth="1"/>
    <col min="1552" max="1552" width="9.28515625" style="16" customWidth="1"/>
    <col min="1553" max="1553" width="8.7109375" style="16" customWidth="1"/>
    <col min="1554" max="1554" width="14.140625" style="16" customWidth="1"/>
    <col min="1555" max="1557" width="9.28515625" style="16" customWidth="1"/>
    <col min="1558" max="1558" width="2.140625" style="16" customWidth="1"/>
    <col min="1559" max="1559" width="16.28515625" style="16" customWidth="1"/>
    <col min="1560" max="1560" width="13.42578125" style="16" customWidth="1"/>
    <col min="1561" max="1561" width="6.42578125" style="16" customWidth="1"/>
    <col min="1562" max="1562" width="10.85546875" style="16" customWidth="1"/>
    <col min="1563" max="1563" width="21.7109375" style="16" customWidth="1"/>
    <col min="1564" max="1564" width="21.42578125" style="16" customWidth="1"/>
    <col min="1565" max="1565" width="11.42578125" style="16"/>
    <col min="1566" max="1566" width="20.28515625" style="16" customWidth="1"/>
    <col min="1567" max="1567" width="22.7109375" style="16" customWidth="1"/>
    <col min="1568" max="1568" width="21.7109375" style="16" customWidth="1"/>
    <col min="1569" max="1798" width="11.42578125" style="16"/>
    <col min="1799" max="1799" width="3.140625" style="16" customWidth="1"/>
    <col min="1800" max="1800" width="8.7109375" style="16" customWidth="1"/>
    <col min="1801" max="1801" width="16.42578125" style="16" customWidth="1"/>
    <col min="1802" max="1802" width="9.42578125" style="16" customWidth="1"/>
    <col min="1803" max="1803" width="9" style="16" customWidth="1"/>
    <col min="1804" max="1804" width="9.42578125" style="16" customWidth="1"/>
    <col min="1805" max="1805" width="9.140625" style="16" customWidth="1"/>
    <col min="1806" max="1806" width="13.42578125" style="16" customWidth="1"/>
    <col min="1807" max="1807" width="8.85546875" style="16" customWidth="1"/>
    <col min="1808" max="1808" width="9.28515625" style="16" customWidth="1"/>
    <col min="1809" max="1809" width="8.7109375" style="16" customWidth="1"/>
    <col min="1810" max="1810" width="14.140625" style="16" customWidth="1"/>
    <col min="1811" max="1813" width="9.28515625" style="16" customWidth="1"/>
    <col min="1814" max="1814" width="2.140625" style="16" customWidth="1"/>
    <col min="1815" max="1815" width="16.28515625" style="16" customWidth="1"/>
    <col min="1816" max="1816" width="13.42578125" style="16" customWidth="1"/>
    <col min="1817" max="1817" width="6.42578125" style="16" customWidth="1"/>
    <col min="1818" max="1818" width="10.85546875" style="16" customWidth="1"/>
    <col min="1819" max="1819" width="21.7109375" style="16" customWidth="1"/>
    <col min="1820" max="1820" width="21.42578125" style="16" customWidth="1"/>
    <col min="1821" max="1821" width="11.42578125" style="16"/>
    <col min="1822" max="1822" width="20.28515625" style="16" customWidth="1"/>
    <col min="1823" max="1823" width="22.7109375" style="16" customWidth="1"/>
    <col min="1824" max="1824" width="21.7109375" style="16" customWidth="1"/>
    <col min="1825" max="2054" width="11.42578125" style="16"/>
    <col min="2055" max="2055" width="3.140625" style="16" customWidth="1"/>
    <col min="2056" max="2056" width="8.7109375" style="16" customWidth="1"/>
    <col min="2057" max="2057" width="16.42578125" style="16" customWidth="1"/>
    <col min="2058" max="2058" width="9.42578125" style="16" customWidth="1"/>
    <col min="2059" max="2059" width="9" style="16" customWidth="1"/>
    <col min="2060" max="2060" width="9.42578125" style="16" customWidth="1"/>
    <col min="2061" max="2061" width="9.140625" style="16" customWidth="1"/>
    <col min="2062" max="2062" width="13.42578125" style="16" customWidth="1"/>
    <col min="2063" max="2063" width="8.85546875" style="16" customWidth="1"/>
    <col min="2064" max="2064" width="9.28515625" style="16" customWidth="1"/>
    <col min="2065" max="2065" width="8.7109375" style="16" customWidth="1"/>
    <col min="2066" max="2066" width="14.140625" style="16" customWidth="1"/>
    <col min="2067" max="2069" width="9.28515625" style="16" customWidth="1"/>
    <col min="2070" max="2070" width="2.140625" style="16" customWidth="1"/>
    <col min="2071" max="2071" width="16.28515625" style="16" customWidth="1"/>
    <col min="2072" max="2072" width="13.42578125" style="16" customWidth="1"/>
    <col min="2073" max="2073" width="6.42578125" style="16" customWidth="1"/>
    <col min="2074" max="2074" width="10.85546875" style="16" customWidth="1"/>
    <col min="2075" max="2075" width="21.7109375" style="16" customWidth="1"/>
    <col min="2076" max="2076" width="21.42578125" style="16" customWidth="1"/>
    <col min="2077" max="2077" width="11.42578125" style="16"/>
    <col min="2078" max="2078" width="20.28515625" style="16" customWidth="1"/>
    <col min="2079" max="2079" width="22.7109375" style="16" customWidth="1"/>
    <col min="2080" max="2080" width="21.7109375" style="16" customWidth="1"/>
    <col min="2081" max="2310" width="11.42578125" style="16"/>
    <col min="2311" max="2311" width="3.140625" style="16" customWidth="1"/>
    <col min="2312" max="2312" width="8.7109375" style="16" customWidth="1"/>
    <col min="2313" max="2313" width="16.42578125" style="16" customWidth="1"/>
    <col min="2314" max="2314" width="9.42578125" style="16" customWidth="1"/>
    <col min="2315" max="2315" width="9" style="16" customWidth="1"/>
    <col min="2316" max="2316" width="9.42578125" style="16" customWidth="1"/>
    <col min="2317" max="2317" width="9.140625" style="16" customWidth="1"/>
    <col min="2318" max="2318" width="13.42578125" style="16" customWidth="1"/>
    <col min="2319" max="2319" width="8.85546875" style="16" customWidth="1"/>
    <col min="2320" max="2320" width="9.28515625" style="16" customWidth="1"/>
    <col min="2321" max="2321" width="8.7109375" style="16" customWidth="1"/>
    <col min="2322" max="2322" width="14.140625" style="16" customWidth="1"/>
    <col min="2323" max="2325" width="9.28515625" style="16" customWidth="1"/>
    <col min="2326" max="2326" width="2.140625" style="16" customWidth="1"/>
    <col min="2327" max="2327" width="16.28515625" style="16" customWidth="1"/>
    <col min="2328" max="2328" width="13.42578125" style="16" customWidth="1"/>
    <col min="2329" max="2329" width="6.42578125" style="16" customWidth="1"/>
    <col min="2330" max="2330" width="10.85546875" style="16" customWidth="1"/>
    <col min="2331" max="2331" width="21.7109375" style="16" customWidth="1"/>
    <col min="2332" max="2332" width="21.42578125" style="16" customWidth="1"/>
    <col min="2333" max="2333" width="11.42578125" style="16"/>
    <col min="2334" max="2334" width="20.28515625" style="16" customWidth="1"/>
    <col min="2335" max="2335" width="22.7109375" style="16" customWidth="1"/>
    <col min="2336" max="2336" width="21.7109375" style="16" customWidth="1"/>
    <col min="2337" max="2566" width="11.42578125" style="16"/>
    <col min="2567" max="2567" width="3.140625" style="16" customWidth="1"/>
    <col min="2568" max="2568" width="8.7109375" style="16" customWidth="1"/>
    <col min="2569" max="2569" width="16.42578125" style="16" customWidth="1"/>
    <col min="2570" max="2570" width="9.42578125" style="16" customWidth="1"/>
    <col min="2571" max="2571" width="9" style="16" customWidth="1"/>
    <col min="2572" max="2572" width="9.42578125" style="16" customWidth="1"/>
    <col min="2573" max="2573" width="9.140625" style="16" customWidth="1"/>
    <col min="2574" max="2574" width="13.42578125" style="16" customWidth="1"/>
    <col min="2575" max="2575" width="8.85546875" style="16" customWidth="1"/>
    <col min="2576" max="2576" width="9.28515625" style="16" customWidth="1"/>
    <col min="2577" max="2577" width="8.7109375" style="16" customWidth="1"/>
    <col min="2578" max="2578" width="14.140625" style="16" customWidth="1"/>
    <col min="2579" max="2581" width="9.28515625" style="16" customWidth="1"/>
    <col min="2582" max="2582" width="2.140625" style="16" customWidth="1"/>
    <col min="2583" max="2583" width="16.28515625" style="16" customWidth="1"/>
    <col min="2584" max="2584" width="13.42578125" style="16" customWidth="1"/>
    <col min="2585" max="2585" width="6.42578125" style="16" customWidth="1"/>
    <col min="2586" max="2586" width="10.85546875" style="16" customWidth="1"/>
    <col min="2587" max="2587" width="21.7109375" style="16" customWidth="1"/>
    <col min="2588" max="2588" width="21.42578125" style="16" customWidth="1"/>
    <col min="2589" max="2589" width="11.42578125" style="16"/>
    <col min="2590" max="2590" width="20.28515625" style="16" customWidth="1"/>
    <col min="2591" max="2591" width="22.7109375" style="16" customWidth="1"/>
    <col min="2592" max="2592" width="21.7109375" style="16" customWidth="1"/>
    <col min="2593" max="2822" width="11.42578125" style="16"/>
    <col min="2823" max="2823" width="3.140625" style="16" customWidth="1"/>
    <col min="2824" max="2824" width="8.7109375" style="16" customWidth="1"/>
    <col min="2825" max="2825" width="16.42578125" style="16" customWidth="1"/>
    <col min="2826" max="2826" width="9.42578125" style="16" customWidth="1"/>
    <col min="2827" max="2827" width="9" style="16" customWidth="1"/>
    <col min="2828" max="2828" width="9.42578125" style="16" customWidth="1"/>
    <col min="2829" max="2829" width="9.140625" style="16" customWidth="1"/>
    <col min="2830" max="2830" width="13.42578125" style="16" customWidth="1"/>
    <col min="2831" max="2831" width="8.85546875" style="16" customWidth="1"/>
    <col min="2832" max="2832" width="9.28515625" style="16" customWidth="1"/>
    <col min="2833" max="2833" width="8.7109375" style="16" customWidth="1"/>
    <col min="2834" max="2834" width="14.140625" style="16" customWidth="1"/>
    <col min="2835" max="2837" width="9.28515625" style="16" customWidth="1"/>
    <col min="2838" max="2838" width="2.140625" style="16" customWidth="1"/>
    <col min="2839" max="2839" width="16.28515625" style="16" customWidth="1"/>
    <col min="2840" max="2840" width="13.42578125" style="16" customWidth="1"/>
    <col min="2841" max="2841" width="6.42578125" style="16" customWidth="1"/>
    <col min="2842" max="2842" width="10.85546875" style="16" customWidth="1"/>
    <col min="2843" max="2843" width="21.7109375" style="16" customWidth="1"/>
    <col min="2844" max="2844" width="21.42578125" style="16" customWidth="1"/>
    <col min="2845" max="2845" width="11.42578125" style="16"/>
    <col min="2846" max="2846" width="20.28515625" style="16" customWidth="1"/>
    <col min="2847" max="2847" width="22.7109375" style="16" customWidth="1"/>
    <col min="2848" max="2848" width="21.7109375" style="16" customWidth="1"/>
    <col min="2849" max="3078" width="11.42578125" style="16"/>
    <col min="3079" max="3079" width="3.140625" style="16" customWidth="1"/>
    <col min="3080" max="3080" width="8.7109375" style="16" customWidth="1"/>
    <col min="3081" max="3081" width="16.42578125" style="16" customWidth="1"/>
    <col min="3082" max="3082" width="9.42578125" style="16" customWidth="1"/>
    <col min="3083" max="3083" width="9" style="16" customWidth="1"/>
    <col min="3084" max="3084" width="9.42578125" style="16" customWidth="1"/>
    <col min="3085" max="3085" width="9.140625" style="16" customWidth="1"/>
    <col min="3086" max="3086" width="13.42578125" style="16" customWidth="1"/>
    <col min="3087" max="3087" width="8.85546875" style="16" customWidth="1"/>
    <col min="3088" max="3088" width="9.28515625" style="16" customWidth="1"/>
    <col min="3089" max="3089" width="8.7109375" style="16" customWidth="1"/>
    <col min="3090" max="3090" width="14.140625" style="16" customWidth="1"/>
    <col min="3091" max="3093" width="9.28515625" style="16" customWidth="1"/>
    <col min="3094" max="3094" width="2.140625" style="16" customWidth="1"/>
    <col min="3095" max="3095" width="16.28515625" style="16" customWidth="1"/>
    <col min="3096" max="3096" width="13.42578125" style="16" customWidth="1"/>
    <col min="3097" max="3097" width="6.42578125" style="16" customWidth="1"/>
    <col min="3098" max="3098" width="10.85546875" style="16" customWidth="1"/>
    <col min="3099" max="3099" width="21.7109375" style="16" customWidth="1"/>
    <col min="3100" max="3100" width="21.42578125" style="16" customWidth="1"/>
    <col min="3101" max="3101" width="11.42578125" style="16"/>
    <col min="3102" max="3102" width="20.28515625" style="16" customWidth="1"/>
    <col min="3103" max="3103" width="22.7109375" style="16" customWidth="1"/>
    <col min="3104" max="3104" width="21.7109375" style="16" customWidth="1"/>
    <col min="3105" max="3334" width="11.42578125" style="16"/>
    <col min="3335" max="3335" width="3.140625" style="16" customWidth="1"/>
    <col min="3336" max="3336" width="8.7109375" style="16" customWidth="1"/>
    <col min="3337" max="3337" width="16.42578125" style="16" customWidth="1"/>
    <col min="3338" max="3338" width="9.42578125" style="16" customWidth="1"/>
    <col min="3339" max="3339" width="9" style="16" customWidth="1"/>
    <col min="3340" max="3340" width="9.42578125" style="16" customWidth="1"/>
    <col min="3341" max="3341" width="9.140625" style="16" customWidth="1"/>
    <col min="3342" max="3342" width="13.42578125" style="16" customWidth="1"/>
    <col min="3343" max="3343" width="8.85546875" style="16" customWidth="1"/>
    <col min="3344" max="3344" width="9.28515625" style="16" customWidth="1"/>
    <col min="3345" max="3345" width="8.7109375" style="16" customWidth="1"/>
    <col min="3346" max="3346" width="14.140625" style="16" customWidth="1"/>
    <col min="3347" max="3349" width="9.28515625" style="16" customWidth="1"/>
    <col min="3350" max="3350" width="2.140625" style="16" customWidth="1"/>
    <col min="3351" max="3351" width="16.28515625" style="16" customWidth="1"/>
    <col min="3352" max="3352" width="13.42578125" style="16" customWidth="1"/>
    <col min="3353" max="3353" width="6.42578125" style="16" customWidth="1"/>
    <col min="3354" max="3354" width="10.85546875" style="16" customWidth="1"/>
    <col min="3355" max="3355" width="21.7109375" style="16" customWidth="1"/>
    <col min="3356" max="3356" width="21.42578125" style="16" customWidth="1"/>
    <col min="3357" max="3357" width="11.42578125" style="16"/>
    <col min="3358" max="3358" width="20.28515625" style="16" customWidth="1"/>
    <col min="3359" max="3359" width="22.7109375" style="16" customWidth="1"/>
    <col min="3360" max="3360" width="21.7109375" style="16" customWidth="1"/>
    <col min="3361" max="3590" width="11.42578125" style="16"/>
    <col min="3591" max="3591" width="3.140625" style="16" customWidth="1"/>
    <col min="3592" max="3592" width="8.7109375" style="16" customWidth="1"/>
    <col min="3593" max="3593" width="16.42578125" style="16" customWidth="1"/>
    <col min="3594" max="3594" width="9.42578125" style="16" customWidth="1"/>
    <col min="3595" max="3595" width="9" style="16" customWidth="1"/>
    <col min="3596" max="3596" width="9.42578125" style="16" customWidth="1"/>
    <col min="3597" max="3597" width="9.140625" style="16" customWidth="1"/>
    <col min="3598" max="3598" width="13.42578125" style="16" customWidth="1"/>
    <col min="3599" max="3599" width="8.85546875" style="16" customWidth="1"/>
    <col min="3600" max="3600" width="9.28515625" style="16" customWidth="1"/>
    <col min="3601" max="3601" width="8.7109375" style="16" customWidth="1"/>
    <col min="3602" max="3602" width="14.140625" style="16" customWidth="1"/>
    <col min="3603" max="3605" width="9.28515625" style="16" customWidth="1"/>
    <col min="3606" max="3606" width="2.140625" style="16" customWidth="1"/>
    <col min="3607" max="3607" width="16.28515625" style="16" customWidth="1"/>
    <col min="3608" max="3608" width="13.42578125" style="16" customWidth="1"/>
    <col min="3609" max="3609" width="6.42578125" style="16" customWidth="1"/>
    <col min="3610" max="3610" width="10.85546875" style="16" customWidth="1"/>
    <col min="3611" max="3611" width="21.7109375" style="16" customWidth="1"/>
    <col min="3612" max="3612" width="21.42578125" style="16" customWidth="1"/>
    <col min="3613" max="3613" width="11.42578125" style="16"/>
    <col min="3614" max="3614" width="20.28515625" style="16" customWidth="1"/>
    <col min="3615" max="3615" width="22.7109375" style="16" customWidth="1"/>
    <col min="3616" max="3616" width="21.7109375" style="16" customWidth="1"/>
    <col min="3617" max="3846" width="11.42578125" style="16"/>
    <col min="3847" max="3847" width="3.140625" style="16" customWidth="1"/>
    <col min="3848" max="3848" width="8.7109375" style="16" customWidth="1"/>
    <col min="3849" max="3849" width="16.42578125" style="16" customWidth="1"/>
    <col min="3850" max="3850" width="9.42578125" style="16" customWidth="1"/>
    <col min="3851" max="3851" width="9" style="16" customWidth="1"/>
    <col min="3852" max="3852" width="9.42578125" style="16" customWidth="1"/>
    <col min="3853" max="3853" width="9.140625" style="16" customWidth="1"/>
    <col min="3854" max="3854" width="13.42578125" style="16" customWidth="1"/>
    <col min="3855" max="3855" width="8.85546875" style="16" customWidth="1"/>
    <col min="3856" max="3856" width="9.28515625" style="16" customWidth="1"/>
    <col min="3857" max="3857" width="8.7109375" style="16" customWidth="1"/>
    <col min="3858" max="3858" width="14.140625" style="16" customWidth="1"/>
    <col min="3859" max="3861" width="9.28515625" style="16" customWidth="1"/>
    <col min="3862" max="3862" width="2.140625" style="16" customWidth="1"/>
    <col min="3863" max="3863" width="16.28515625" style="16" customWidth="1"/>
    <col min="3864" max="3864" width="13.42578125" style="16" customWidth="1"/>
    <col min="3865" max="3865" width="6.42578125" style="16" customWidth="1"/>
    <col min="3866" max="3866" width="10.85546875" style="16" customWidth="1"/>
    <col min="3867" max="3867" width="21.7109375" style="16" customWidth="1"/>
    <col min="3868" max="3868" width="21.42578125" style="16" customWidth="1"/>
    <col min="3869" max="3869" width="11.42578125" style="16"/>
    <col min="3870" max="3870" width="20.28515625" style="16" customWidth="1"/>
    <col min="3871" max="3871" width="22.7109375" style="16" customWidth="1"/>
    <col min="3872" max="3872" width="21.7109375" style="16" customWidth="1"/>
    <col min="3873" max="4102" width="11.42578125" style="16"/>
    <col min="4103" max="4103" width="3.140625" style="16" customWidth="1"/>
    <col min="4104" max="4104" width="8.7109375" style="16" customWidth="1"/>
    <col min="4105" max="4105" width="16.42578125" style="16" customWidth="1"/>
    <col min="4106" max="4106" width="9.42578125" style="16" customWidth="1"/>
    <col min="4107" max="4107" width="9" style="16" customWidth="1"/>
    <col min="4108" max="4108" width="9.42578125" style="16" customWidth="1"/>
    <col min="4109" max="4109" width="9.140625" style="16" customWidth="1"/>
    <col min="4110" max="4110" width="13.42578125" style="16" customWidth="1"/>
    <col min="4111" max="4111" width="8.85546875" style="16" customWidth="1"/>
    <col min="4112" max="4112" width="9.28515625" style="16" customWidth="1"/>
    <col min="4113" max="4113" width="8.7109375" style="16" customWidth="1"/>
    <col min="4114" max="4114" width="14.140625" style="16" customWidth="1"/>
    <col min="4115" max="4117" width="9.28515625" style="16" customWidth="1"/>
    <col min="4118" max="4118" width="2.140625" style="16" customWidth="1"/>
    <col min="4119" max="4119" width="16.28515625" style="16" customWidth="1"/>
    <col min="4120" max="4120" width="13.42578125" style="16" customWidth="1"/>
    <col min="4121" max="4121" width="6.42578125" style="16" customWidth="1"/>
    <col min="4122" max="4122" width="10.85546875" style="16" customWidth="1"/>
    <col min="4123" max="4123" width="21.7109375" style="16" customWidth="1"/>
    <col min="4124" max="4124" width="21.42578125" style="16" customWidth="1"/>
    <col min="4125" max="4125" width="11.42578125" style="16"/>
    <col min="4126" max="4126" width="20.28515625" style="16" customWidth="1"/>
    <col min="4127" max="4127" width="22.7109375" style="16" customWidth="1"/>
    <col min="4128" max="4128" width="21.7109375" style="16" customWidth="1"/>
    <col min="4129" max="4358" width="11.42578125" style="16"/>
    <col min="4359" max="4359" width="3.140625" style="16" customWidth="1"/>
    <col min="4360" max="4360" width="8.7109375" style="16" customWidth="1"/>
    <col min="4361" max="4361" width="16.42578125" style="16" customWidth="1"/>
    <col min="4362" max="4362" width="9.42578125" style="16" customWidth="1"/>
    <col min="4363" max="4363" width="9" style="16" customWidth="1"/>
    <col min="4364" max="4364" width="9.42578125" style="16" customWidth="1"/>
    <col min="4365" max="4365" width="9.140625" style="16" customWidth="1"/>
    <col min="4366" max="4366" width="13.42578125" style="16" customWidth="1"/>
    <col min="4367" max="4367" width="8.85546875" style="16" customWidth="1"/>
    <col min="4368" max="4368" width="9.28515625" style="16" customWidth="1"/>
    <col min="4369" max="4369" width="8.7109375" style="16" customWidth="1"/>
    <col min="4370" max="4370" width="14.140625" style="16" customWidth="1"/>
    <col min="4371" max="4373" width="9.28515625" style="16" customWidth="1"/>
    <col min="4374" max="4374" width="2.140625" style="16" customWidth="1"/>
    <col min="4375" max="4375" width="16.28515625" style="16" customWidth="1"/>
    <col min="4376" max="4376" width="13.42578125" style="16" customWidth="1"/>
    <col min="4377" max="4377" width="6.42578125" style="16" customWidth="1"/>
    <col min="4378" max="4378" width="10.85546875" style="16" customWidth="1"/>
    <col min="4379" max="4379" width="21.7109375" style="16" customWidth="1"/>
    <col min="4380" max="4380" width="21.42578125" style="16" customWidth="1"/>
    <col min="4381" max="4381" width="11.42578125" style="16"/>
    <col min="4382" max="4382" width="20.28515625" style="16" customWidth="1"/>
    <col min="4383" max="4383" width="22.7109375" style="16" customWidth="1"/>
    <col min="4384" max="4384" width="21.7109375" style="16" customWidth="1"/>
    <col min="4385" max="4614" width="11.42578125" style="16"/>
    <col min="4615" max="4615" width="3.140625" style="16" customWidth="1"/>
    <col min="4616" max="4616" width="8.7109375" style="16" customWidth="1"/>
    <col min="4617" max="4617" width="16.42578125" style="16" customWidth="1"/>
    <col min="4618" max="4618" width="9.42578125" style="16" customWidth="1"/>
    <col min="4619" max="4619" width="9" style="16" customWidth="1"/>
    <col min="4620" max="4620" width="9.42578125" style="16" customWidth="1"/>
    <col min="4621" max="4621" width="9.140625" style="16" customWidth="1"/>
    <col min="4622" max="4622" width="13.42578125" style="16" customWidth="1"/>
    <col min="4623" max="4623" width="8.85546875" style="16" customWidth="1"/>
    <col min="4624" max="4624" width="9.28515625" style="16" customWidth="1"/>
    <col min="4625" max="4625" width="8.7109375" style="16" customWidth="1"/>
    <col min="4626" max="4626" width="14.140625" style="16" customWidth="1"/>
    <col min="4627" max="4629" width="9.28515625" style="16" customWidth="1"/>
    <col min="4630" max="4630" width="2.140625" style="16" customWidth="1"/>
    <col min="4631" max="4631" width="16.28515625" style="16" customWidth="1"/>
    <col min="4632" max="4632" width="13.42578125" style="16" customWidth="1"/>
    <col min="4633" max="4633" width="6.42578125" style="16" customWidth="1"/>
    <col min="4634" max="4634" width="10.85546875" style="16" customWidth="1"/>
    <col min="4635" max="4635" width="21.7109375" style="16" customWidth="1"/>
    <col min="4636" max="4636" width="21.42578125" style="16" customWidth="1"/>
    <col min="4637" max="4637" width="11.42578125" style="16"/>
    <col min="4638" max="4638" width="20.28515625" style="16" customWidth="1"/>
    <col min="4639" max="4639" width="22.7109375" style="16" customWidth="1"/>
    <col min="4640" max="4640" width="21.7109375" style="16" customWidth="1"/>
    <col min="4641" max="4870" width="11.42578125" style="16"/>
    <col min="4871" max="4871" width="3.140625" style="16" customWidth="1"/>
    <col min="4872" max="4872" width="8.7109375" style="16" customWidth="1"/>
    <col min="4873" max="4873" width="16.42578125" style="16" customWidth="1"/>
    <col min="4874" max="4874" width="9.42578125" style="16" customWidth="1"/>
    <col min="4875" max="4875" width="9" style="16" customWidth="1"/>
    <col min="4876" max="4876" width="9.42578125" style="16" customWidth="1"/>
    <col min="4877" max="4877" width="9.140625" style="16" customWidth="1"/>
    <col min="4878" max="4878" width="13.42578125" style="16" customWidth="1"/>
    <col min="4879" max="4879" width="8.85546875" style="16" customWidth="1"/>
    <col min="4880" max="4880" width="9.28515625" style="16" customWidth="1"/>
    <col min="4881" max="4881" width="8.7109375" style="16" customWidth="1"/>
    <col min="4882" max="4882" width="14.140625" style="16" customWidth="1"/>
    <col min="4883" max="4885" width="9.28515625" style="16" customWidth="1"/>
    <col min="4886" max="4886" width="2.140625" style="16" customWidth="1"/>
    <col min="4887" max="4887" width="16.28515625" style="16" customWidth="1"/>
    <col min="4888" max="4888" width="13.42578125" style="16" customWidth="1"/>
    <col min="4889" max="4889" width="6.42578125" style="16" customWidth="1"/>
    <col min="4890" max="4890" width="10.85546875" style="16" customWidth="1"/>
    <col min="4891" max="4891" width="21.7109375" style="16" customWidth="1"/>
    <col min="4892" max="4892" width="21.42578125" style="16" customWidth="1"/>
    <col min="4893" max="4893" width="11.42578125" style="16"/>
    <col min="4894" max="4894" width="20.28515625" style="16" customWidth="1"/>
    <col min="4895" max="4895" width="22.7109375" style="16" customWidth="1"/>
    <col min="4896" max="4896" width="21.7109375" style="16" customWidth="1"/>
    <col min="4897" max="5126" width="11.42578125" style="16"/>
    <col min="5127" max="5127" width="3.140625" style="16" customWidth="1"/>
    <col min="5128" max="5128" width="8.7109375" style="16" customWidth="1"/>
    <col min="5129" max="5129" width="16.42578125" style="16" customWidth="1"/>
    <col min="5130" max="5130" width="9.42578125" style="16" customWidth="1"/>
    <col min="5131" max="5131" width="9" style="16" customWidth="1"/>
    <col min="5132" max="5132" width="9.42578125" style="16" customWidth="1"/>
    <col min="5133" max="5133" width="9.140625" style="16" customWidth="1"/>
    <col min="5134" max="5134" width="13.42578125" style="16" customWidth="1"/>
    <col min="5135" max="5135" width="8.85546875" style="16" customWidth="1"/>
    <col min="5136" max="5136" width="9.28515625" style="16" customWidth="1"/>
    <col min="5137" max="5137" width="8.7109375" style="16" customWidth="1"/>
    <col min="5138" max="5138" width="14.140625" style="16" customWidth="1"/>
    <col min="5139" max="5141" width="9.28515625" style="16" customWidth="1"/>
    <col min="5142" max="5142" width="2.140625" style="16" customWidth="1"/>
    <col min="5143" max="5143" width="16.28515625" style="16" customWidth="1"/>
    <col min="5144" max="5144" width="13.42578125" style="16" customWidth="1"/>
    <col min="5145" max="5145" width="6.42578125" style="16" customWidth="1"/>
    <col min="5146" max="5146" width="10.85546875" style="16" customWidth="1"/>
    <col min="5147" max="5147" width="21.7109375" style="16" customWidth="1"/>
    <col min="5148" max="5148" width="21.42578125" style="16" customWidth="1"/>
    <col min="5149" max="5149" width="11.42578125" style="16"/>
    <col min="5150" max="5150" width="20.28515625" style="16" customWidth="1"/>
    <col min="5151" max="5151" width="22.7109375" style="16" customWidth="1"/>
    <col min="5152" max="5152" width="21.7109375" style="16" customWidth="1"/>
    <col min="5153" max="5382" width="11.42578125" style="16"/>
    <col min="5383" max="5383" width="3.140625" style="16" customWidth="1"/>
    <col min="5384" max="5384" width="8.7109375" style="16" customWidth="1"/>
    <col min="5385" max="5385" width="16.42578125" style="16" customWidth="1"/>
    <col min="5386" max="5386" width="9.42578125" style="16" customWidth="1"/>
    <col min="5387" max="5387" width="9" style="16" customWidth="1"/>
    <col min="5388" max="5388" width="9.42578125" style="16" customWidth="1"/>
    <col min="5389" max="5389" width="9.140625" style="16" customWidth="1"/>
    <col min="5390" max="5390" width="13.42578125" style="16" customWidth="1"/>
    <col min="5391" max="5391" width="8.85546875" style="16" customWidth="1"/>
    <col min="5392" max="5392" width="9.28515625" style="16" customWidth="1"/>
    <col min="5393" max="5393" width="8.7109375" style="16" customWidth="1"/>
    <col min="5394" max="5394" width="14.140625" style="16" customWidth="1"/>
    <col min="5395" max="5397" width="9.28515625" style="16" customWidth="1"/>
    <col min="5398" max="5398" width="2.140625" style="16" customWidth="1"/>
    <col min="5399" max="5399" width="16.28515625" style="16" customWidth="1"/>
    <col min="5400" max="5400" width="13.42578125" style="16" customWidth="1"/>
    <col min="5401" max="5401" width="6.42578125" style="16" customWidth="1"/>
    <col min="5402" max="5402" width="10.85546875" style="16" customWidth="1"/>
    <col min="5403" max="5403" width="21.7109375" style="16" customWidth="1"/>
    <col min="5404" max="5404" width="21.42578125" style="16" customWidth="1"/>
    <col min="5405" max="5405" width="11.42578125" style="16"/>
    <col min="5406" max="5406" width="20.28515625" style="16" customWidth="1"/>
    <col min="5407" max="5407" width="22.7109375" style="16" customWidth="1"/>
    <col min="5408" max="5408" width="21.7109375" style="16" customWidth="1"/>
    <col min="5409" max="5638" width="11.42578125" style="16"/>
    <col min="5639" max="5639" width="3.140625" style="16" customWidth="1"/>
    <col min="5640" max="5640" width="8.7109375" style="16" customWidth="1"/>
    <col min="5641" max="5641" width="16.42578125" style="16" customWidth="1"/>
    <col min="5642" max="5642" width="9.42578125" style="16" customWidth="1"/>
    <col min="5643" max="5643" width="9" style="16" customWidth="1"/>
    <col min="5644" max="5644" width="9.42578125" style="16" customWidth="1"/>
    <col min="5645" max="5645" width="9.140625" style="16" customWidth="1"/>
    <col min="5646" max="5646" width="13.42578125" style="16" customWidth="1"/>
    <col min="5647" max="5647" width="8.85546875" style="16" customWidth="1"/>
    <col min="5648" max="5648" width="9.28515625" style="16" customWidth="1"/>
    <col min="5649" max="5649" width="8.7109375" style="16" customWidth="1"/>
    <col min="5650" max="5650" width="14.140625" style="16" customWidth="1"/>
    <col min="5651" max="5653" width="9.28515625" style="16" customWidth="1"/>
    <col min="5654" max="5654" width="2.140625" style="16" customWidth="1"/>
    <col min="5655" max="5655" width="16.28515625" style="16" customWidth="1"/>
    <col min="5656" max="5656" width="13.42578125" style="16" customWidth="1"/>
    <col min="5657" max="5657" width="6.42578125" style="16" customWidth="1"/>
    <col min="5658" max="5658" width="10.85546875" style="16" customWidth="1"/>
    <col min="5659" max="5659" width="21.7109375" style="16" customWidth="1"/>
    <col min="5660" max="5660" width="21.42578125" style="16" customWidth="1"/>
    <col min="5661" max="5661" width="11.42578125" style="16"/>
    <col min="5662" max="5662" width="20.28515625" style="16" customWidth="1"/>
    <col min="5663" max="5663" width="22.7109375" style="16" customWidth="1"/>
    <col min="5664" max="5664" width="21.7109375" style="16" customWidth="1"/>
    <col min="5665" max="5894" width="11.42578125" style="16"/>
    <col min="5895" max="5895" width="3.140625" style="16" customWidth="1"/>
    <col min="5896" max="5896" width="8.7109375" style="16" customWidth="1"/>
    <col min="5897" max="5897" width="16.42578125" style="16" customWidth="1"/>
    <col min="5898" max="5898" width="9.42578125" style="16" customWidth="1"/>
    <col min="5899" max="5899" width="9" style="16" customWidth="1"/>
    <col min="5900" max="5900" width="9.42578125" style="16" customWidth="1"/>
    <col min="5901" max="5901" width="9.140625" style="16" customWidth="1"/>
    <col min="5902" max="5902" width="13.42578125" style="16" customWidth="1"/>
    <col min="5903" max="5903" width="8.85546875" style="16" customWidth="1"/>
    <col min="5904" max="5904" width="9.28515625" style="16" customWidth="1"/>
    <col min="5905" max="5905" width="8.7109375" style="16" customWidth="1"/>
    <col min="5906" max="5906" width="14.140625" style="16" customWidth="1"/>
    <col min="5907" max="5909" width="9.28515625" style="16" customWidth="1"/>
    <col min="5910" max="5910" width="2.140625" style="16" customWidth="1"/>
    <col min="5911" max="5911" width="16.28515625" style="16" customWidth="1"/>
    <col min="5912" max="5912" width="13.42578125" style="16" customWidth="1"/>
    <col min="5913" max="5913" width="6.42578125" style="16" customWidth="1"/>
    <col min="5914" max="5914" width="10.85546875" style="16" customWidth="1"/>
    <col min="5915" max="5915" width="21.7109375" style="16" customWidth="1"/>
    <col min="5916" max="5916" width="21.42578125" style="16" customWidth="1"/>
    <col min="5917" max="5917" width="11.42578125" style="16"/>
    <col min="5918" max="5918" width="20.28515625" style="16" customWidth="1"/>
    <col min="5919" max="5919" width="22.7109375" style="16" customWidth="1"/>
    <col min="5920" max="5920" width="21.7109375" style="16" customWidth="1"/>
    <col min="5921" max="6150" width="11.42578125" style="16"/>
    <col min="6151" max="6151" width="3.140625" style="16" customWidth="1"/>
    <col min="6152" max="6152" width="8.7109375" style="16" customWidth="1"/>
    <col min="6153" max="6153" width="16.42578125" style="16" customWidth="1"/>
    <col min="6154" max="6154" width="9.42578125" style="16" customWidth="1"/>
    <col min="6155" max="6155" width="9" style="16" customWidth="1"/>
    <col min="6156" max="6156" width="9.42578125" style="16" customWidth="1"/>
    <col min="6157" max="6157" width="9.140625" style="16" customWidth="1"/>
    <col min="6158" max="6158" width="13.42578125" style="16" customWidth="1"/>
    <col min="6159" max="6159" width="8.85546875" style="16" customWidth="1"/>
    <col min="6160" max="6160" width="9.28515625" style="16" customWidth="1"/>
    <col min="6161" max="6161" width="8.7109375" style="16" customWidth="1"/>
    <col min="6162" max="6162" width="14.140625" style="16" customWidth="1"/>
    <col min="6163" max="6165" width="9.28515625" style="16" customWidth="1"/>
    <col min="6166" max="6166" width="2.140625" style="16" customWidth="1"/>
    <col min="6167" max="6167" width="16.28515625" style="16" customWidth="1"/>
    <col min="6168" max="6168" width="13.42578125" style="16" customWidth="1"/>
    <col min="6169" max="6169" width="6.42578125" style="16" customWidth="1"/>
    <col min="6170" max="6170" width="10.85546875" style="16" customWidth="1"/>
    <col min="6171" max="6171" width="21.7109375" style="16" customWidth="1"/>
    <col min="6172" max="6172" width="21.42578125" style="16" customWidth="1"/>
    <col min="6173" max="6173" width="11.42578125" style="16"/>
    <col min="6174" max="6174" width="20.28515625" style="16" customWidth="1"/>
    <col min="6175" max="6175" width="22.7109375" style="16" customWidth="1"/>
    <col min="6176" max="6176" width="21.7109375" style="16" customWidth="1"/>
    <col min="6177" max="6406" width="11.42578125" style="16"/>
    <col min="6407" max="6407" width="3.140625" style="16" customWidth="1"/>
    <col min="6408" max="6408" width="8.7109375" style="16" customWidth="1"/>
    <col min="6409" max="6409" width="16.42578125" style="16" customWidth="1"/>
    <col min="6410" max="6410" width="9.42578125" style="16" customWidth="1"/>
    <col min="6411" max="6411" width="9" style="16" customWidth="1"/>
    <col min="6412" max="6412" width="9.42578125" style="16" customWidth="1"/>
    <col min="6413" max="6413" width="9.140625" style="16" customWidth="1"/>
    <col min="6414" max="6414" width="13.42578125" style="16" customWidth="1"/>
    <col min="6415" max="6415" width="8.85546875" style="16" customWidth="1"/>
    <col min="6416" max="6416" width="9.28515625" style="16" customWidth="1"/>
    <col min="6417" max="6417" width="8.7109375" style="16" customWidth="1"/>
    <col min="6418" max="6418" width="14.140625" style="16" customWidth="1"/>
    <col min="6419" max="6421" width="9.28515625" style="16" customWidth="1"/>
    <col min="6422" max="6422" width="2.140625" style="16" customWidth="1"/>
    <col min="6423" max="6423" width="16.28515625" style="16" customWidth="1"/>
    <col min="6424" max="6424" width="13.42578125" style="16" customWidth="1"/>
    <col min="6425" max="6425" width="6.42578125" style="16" customWidth="1"/>
    <col min="6426" max="6426" width="10.85546875" style="16" customWidth="1"/>
    <col min="6427" max="6427" width="21.7109375" style="16" customWidth="1"/>
    <col min="6428" max="6428" width="21.42578125" style="16" customWidth="1"/>
    <col min="6429" max="6429" width="11.42578125" style="16"/>
    <col min="6430" max="6430" width="20.28515625" style="16" customWidth="1"/>
    <col min="6431" max="6431" width="22.7109375" style="16" customWidth="1"/>
    <col min="6432" max="6432" width="21.7109375" style="16" customWidth="1"/>
    <col min="6433" max="6662" width="11.42578125" style="16"/>
    <col min="6663" max="6663" width="3.140625" style="16" customWidth="1"/>
    <col min="6664" max="6664" width="8.7109375" style="16" customWidth="1"/>
    <col min="6665" max="6665" width="16.42578125" style="16" customWidth="1"/>
    <col min="6666" max="6666" width="9.42578125" style="16" customWidth="1"/>
    <col min="6667" max="6667" width="9" style="16" customWidth="1"/>
    <col min="6668" max="6668" width="9.42578125" style="16" customWidth="1"/>
    <col min="6669" max="6669" width="9.140625" style="16" customWidth="1"/>
    <col min="6670" max="6670" width="13.42578125" style="16" customWidth="1"/>
    <col min="6671" max="6671" width="8.85546875" style="16" customWidth="1"/>
    <col min="6672" max="6672" width="9.28515625" style="16" customWidth="1"/>
    <col min="6673" max="6673" width="8.7109375" style="16" customWidth="1"/>
    <col min="6674" max="6674" width="14.140625" style="16" customWidth="1"/>
    <col min="6675" max="6677" width="9.28515625" style="16" customWidth="1"/>
    <col min="6678" max="6678" width="2.140625" style="16" customWidth="1"/>
    <col min="6679" max="6679" width="16.28515625" style="16" customWidth="1"/>
    <col min="6680" max="6680" width="13.42578125" style="16" customWidth="1"/>
    <col min="6681" max="6681" width="6.42578125" style="16" customWidth="1"/>
    <col min="6682" max="6682" width="10.85546875" style="16" customWidth="1"/>
    <col min="6683" max="6683" width="21.7109375" style="16" customWidth="1"/>
    <col min="6684" max="6684" width="21.42578125" style="16" customWidth="1"/>
    <col min="6685" max="6685" width="11.42578125" style="16"/>
    <col min="6686" max="6686" width="20.28515625" style="16" customWidth="1"/>
    <col min="6687" max="6687" width="22.7109375" style="16" customWidth="1"/>
    <col min="6688" max="6688" width="21.7109375" style="16" customWidth="1"/>
    <col min="6689" max="6918" width="11.42578125" style="16"/>
    <col min="6919" max="6919" width="3.140625" style="16" customWidth="1"/>
    <col min="6920" max="6920" width="8.7109375" style="16" customWidth="1"/>
    <col min="6921" max="6921" width="16.42578125" style="16" customWidth="1"/>
    <col min="6922" max="6922" width="9.42578125" style="16" customWidth="1"/>
    <col min="6923" max="6923" width="9" style="16" customWidth="1"/>
    <col min="6924" max="6924" width="9.42578125" style="16" customWidth="1"/>
    <col min="6925" max="6925" width="9.140625" style="16" customWidth="1"/>
    <col min="6926" max="6926" width="13.42578125" style="16" customWidth="1"/>
    <col min="6927" max="6927" width="8.85546875" style="16" customWidth="1"/>
    <col min="6928" max="6928" width="9.28515625" style="16" customWidth="1"/>
    <col min="6929" max="6929" width="8.7109375" style="16" customWidth="1"/>
    <col min="6930" max="6930" width="14.140625" style="16" customWidth="1"/>
    <col min="6931" max="6933" width="9.28515625" style="16" customWidth="1"/>
    <col min="6934" max="6934" width="2.140625" style="16" customWidth="1"/>
    <col min="6935" max="6935" width="16.28515625" style="16" customWidth="1"/>
    <col min="6936" max="6936" width="13.42578125" style="16" customWidth="1"/>
    <col min="6937" max="6937" width="6.42578125" style="16" customWidth="1"/>
    <col min="6938" max="6938" width="10.85546875" style="16" customWidth="1"/>
    <col min="6939" max="6939" width="21.7109375" style="16" customWidth="1"/>
    <col min="6940" max="6940" width="21.42578125" style="16" customWidth="1"/>
    <col min="6941" max="6941" width="11.42578125" style="16"/>
    <col min="6942" max="6942" width="20.28515625" style="16" customWidth="1"/>
    <col min="6943" max="6943" width="22.7109375" style="16" customWidth="1"/>
    <col min="6944" max="6944" width="21.7109375" style="16" customWidth="1"/>
    <col min="6945" max="7174" width="11.42578125" style="16"/>
    <col min="7175" max="7175" width="3.140625" style="16" customWidth="1"/>
    <col min="7176" max="7176" width="8.7109375" style="16" customWidth="1"/>
    <col min="7177" max="7177" width="16.42578125" style="16" customWidth="1"/>
    <col min="7178" max="7178" width="9.42578125" style="16" customWidth="1"/>
    <col min="7179" max="7179" width="9" style="16" customWidth="1"/>
    <col min="7180" max="7180" width="9.42578125" style="16" customWidth="1"/>
    <col min="7181" max="7181" width="9.140625" style="16" customWidth="1"/>
    <col min="7182" max="7182" width="13.42578125" style="16" customWidth="1"/>
    <col min="7183" max="7183" width="8.85546875" style="16" customWidth="1"/>
    <col min="7184" max="7184" width="9.28515625" style="16" customWidth="1"/>
    <col min="7185" max="7185" width="8.7109375" style="16" customWidth="1"/>
    <col min="7186" max="7186" width="14.140625" style="16" customWidth="1"/>
    <col min="7187" max="7189" width="9.28515625" style="16" customWidth="1"/>
    <col min="7190" max="7190" width="2.140625" style="16" customWidth="1"/>
    <col min="7191" max="7191" width="16.28515625" style="16" customWidth="1"/>
    <col min="7192" max="7192" width="13.42578125" style="16" customWidth="1"/>
    <col min="7193" max="7193" width="6.42578125" style="16" customWidth="1"/>
    <col min="7194" max="7194" width="10.85546875" style="16" customWidth="1"/>
    <col min="7195" max="7195" width="21.7109375" style="16" customWidth="1"/>
    <col min="7196" max="7196" width="21.42578125" style="16" customWidth="1"/>
    <col min="7197" max="7197" width="11.42578125" style="16"/>
    <col min="7198" max="7198" width="20.28515625" style="16" customWidth="1"/>
    <col min="7199" max="7199" width="22.7109375" style="16" customWidth="1"/>
    <col min="7200" max="7200" width="21.7109375" style="16" customWidth="1"/>
    <col min="7201" max="7430" width="11.42578125" style="16"/>
    <col min="7431" max="7431" width="3.140625" style="16" customWidth="1"/>
    <col min="7432" max="7432" width="8.7109375" style="16" customWidth="1"/>
    <col min="7433" max="7433" width="16.42578125" style="16" customWidth="1"/>
    <col min="7434" max="7434" width="9.42578125" style="16" customWidth="1"/>
    <col min="7435" max="7435" width="9" style="16" customWidth="1"/>
    <col min="7436" max="7436" width="9.42578125" style="16" customWidth="1"/>
    <col min="7437" max="7437" width="9.140625" style="16" customWidth="1"/>
    <col min="7438" max="7438" width="13.42578125" style="16" customWidth="1"/>
    <col min="7439" max="7439" width="8.85546875" style="16" customWidth="1"/>
    <col min="7440" max="7440" width="9.28515625" style="16" customWidth="1"/>
    <col min="7441" max="7441" width="8.7109375" style="16" customWidth="1"/>
    <col min="7442" max="7442" width="14.140625" style="16" customWidth="1"/>
    <col min="7443" max="7445" width="9.28515625" style="16" customWidth="1"/>
    <col min="7446" max="7446" width="2.140625" style="16" customWidth="1"/>
    <col min="7447" max="7447" width="16.28515625" style="16" customWidth="1"/>
    <col min="7448" max="7448" width="13.42578125" style="16" customWidth="1"/>
    <col min="7449" max="7449" width="6.42578125" style="16" customWidth="1"/>
    <col min="7450" max="7450" width="10.85546875" style="16" customWidth="1"/>
    <col min="7451" max="7451" width="21.7109375" style="16" customWidth="1"/>
    <col min="7452" max="7452" width="21.42578125" style="16" customWidth="1"/>
    <col min="7453" max="7453" width="11.42578125" style="16"/>
    <col min="7454" max="7454" width="20.28515625" style="16" customWidth="1"/>
    <col min="7455" max="7455" width="22.7109375" style="16" customWidth="1"/>
    <col min="7456" max="7456" width="21.7109375" style="16" customWidth="1"/>
    <col min="7457" max="7686" width="11.42578125" style="16"/>
    <col min="7687" max="7687" width="3.140625" style="16" customWidth="1"/>
    <col min="7688" max="7688" width="8.7109375" style="16" customWidth="1"/>
    <col min="7689" max="7689" width="16.42578125" style="16" customWidth="1"/>
    <col min="7690" max="7690" width="9.42578125" style="16" customWidth="1"/>
    <col min="7691" max="7691" width="9" style="16" customWidth="1"/>
    <col min="7692" max="7692" width="9.42578125" style="16" customWidth="1"/>
    <col min="7693" max="7693" width="9.140625" style="16" customWidth="1"/>
    <col min="7694" max="7694" width="13.42578125" style="16" customWidth="1"/>
    <col min="7695" max="7695" width="8.85546875" style="16" customWidth="1"/>
    <col min="7696" max="7696" width="9.28515625" style="16" customWidth="1"/>
    <col min="7697" max="7697" width="8.7109375" style="16" customWidth="1"/>
    <col min="7698" max="7698" width="14.140625" style="16" customWidth="1"/>
    <col min="7699" max="7701" width="9.28515625" style="16" customWidth="1"/>
    <col min="7702" max="7702" width="2.140625" style="16" customWidth="1"/>
    <col min="7703" max="7703" width="16.28515625" style="16" customWidth="1"/>
    <col min="7704" max="7704" width="13.42578125" style="16" customWidth="1"/>
    <col min="7705" max="7705" width="6.42578125" style="16" customWidth="1"/>
    <col min="7706" max="7706" width="10.85546875" style="16" customWidth="1"/>
    <col min="7707" max="7707" width="21.7109375" style="16" customWidth="1"/>
    <col min="7708" max="7708" width="21.42578125" style="16" customWidth="1"/>
    <col min="7709" max="7709" width="11.42578125" style="16"/>
    <col min="7710" max="7710" width="20.28515625" style="16" customWidth="1"/>
    <col min="7711" max="7711" width="22.7109375" style="16" customWidth="1"/>
    <col min="7712" max="7712" width="21.7109375" style="16" customWidth="1"/>
    <col min="7713" max="7942" width="11.42578125" style="16"/>
    <col min="7943" max="7943" width="3.140625" style="16" customWidth="1"/>
    <col min="7944" max="7944" width="8.7109375" style="16" customWidth="1"/>
    <col min="7945" max="7945" width="16.42578125" style="16" customWidth="1"/>
    <col min="7946" max="7946" width="9.42578125" style="16" customWidth="1"/>
    <col min="7947" max="7947" width="9" style="16" customWidth="1"/>
    <col min="7948" max="7948" width="9.42578125" style="16" customWidth="1"/>
    <col min="7949" max="7949" width="9.140625" style="16" customWidth="1"/>
    <col min="7950" max="7950" width="13.42578125" style="16" customWidth="1"/>
    <col min="7951" max="7951" width="8.85546875" style="16" customWidth="1"/>
    <col min="7952" max="7952" width="9.28515625" style="16" customWidth="1"/>
    <col min="7953" max="7953" width="8.7109375" style="16" customWidth="1"/>
    <col min="7954" max="7954" width="14.140625" style="16" customWidth="1"/>
    <col min="7955" max="7957" width="9.28515625" style="16" customWidth="1"/>
    <col min="7958" max="7958" width="2.140625" style="16" customWidth="1"/>
    <col min="7959" max="7959" width="16.28515625" style="16" customWidth="1"/>
    <col min="7960" max="7960" width="13.42578125" style="16" customWidth="1"/>
    <col min="7961" max="7961" width="6.42578125" style="16" customWidth="1"/>
    <col min="7962" max="7962" width="10.85546875" style="16" customWidth="1"/>
    <col min="7963" max="7963" width="21.7109375" style="16" customWidth="1"/>
    <col min="7964" max="7964" width="21.42578125" style="16" customWidth="1"/>
    <col min="7965" max="7965" width="11.42578125" style="16"/>
    <col min="7966" max="7966" width="20.28515625" style="16" customWidth="1"/>
    <col min="7967" max="7967" width="22.7109375" style="16" customWidth="1"/>
    <col min="7968" max="7968" width="21.7109375" style="16" customWidth="1"/>
    <col min="7969" max="8198" width="11.42578125" style="16"/>
    <col min="8199" max="8199" width="3.140625" style="16" customWidth="1"/>
    <col min="8200" max="8200" width="8.7109375" style="16" customWidth="1"/>
    <col min="8201" max="8201" width="16.42578125" style="16" customWidth="1"/>
    <col min="8202" max="8202" width="9.42578125" style="16" customWidth="1"/>
    <col min="8203" max="8203" width="9" style="16" customWidth="1"/>
    <col min="8204" max="8204" width="9.42578125" style="16" customWidth="1"/>
    <col min="8205" max="8205" width="9.140625" style="16" customWidth="1"/>
    <col min="8206" max="8206" width="13.42578125" style="16" customWidth="1"/>
    <col min="8207" max="8207" width="8.85546875" style="16" customWidth="1"/>
    <col min="8208" max="8208" width="9.28515625" style="16" customWidth="1"/>
    <col min="8209" max="8209" width="8.7109375" style="16" customWidth="1"/>
    <col min="8210" max="8210" width="14.140625" style="16" customWidth="1"/>
    <col min="8211" max="8213" width="9.28515625" style="16" customWidth="1"/>
    <col min="8214" max="8214" width="2.140625" style="16" customWidth="1"/>
    <col min="8215" max="8215" width="16.28515625" style="16" customWidth="1"/>
    <col min="8216" max="8216" width="13.42578125" style="16" customWidth="1"/>
    <col min="8217" max="8217" width="6.42578125" style="16" customWidth="1"/>
    <col min="8218" max="8218" width="10.85546875" style="16" customWidth="1"/>
    <col min="8219" max="8219" width="21.7109375" style="16" customWidth="1"/>
    <col min="8220" max="8220" width="21.42578125" style="16" customWidth="1"/>
    <col min="8221" max="8221" width="11.42578125" style="16"/>
    <col min="8222" max="8222" width="20.28515625" style="16" customWidth="1"/>
    <col min="8223" max="8223" width="22.7109375" style="16" customWidth="1"/>
    <col min="8224" max="8224" width="21.7109375" style="16" customWidth="1"/>
    <col min="8225" max="8454" width="11.42578125" style="16"/>
    <col min="8455" max="8455" width="3.140625" style="16" customWidth="1"/>
    <col min="8456" max="8456" width="8.7109375" style="16" customWidth="1"/>
    <col min="8457" max="8457" width="16.42578125" style="16" customWidth="1"/>
    <col min="8458" max="8458" width="9.42578125" style="16" customWidth="1"/>
    <col min="8459" max="8459" width="9" style="16" customWidth="1"/>
    <col min="8460" max="8460" width="9.42578125" style="16" customWidth="1"/>
    <col min="8461" max="8461" width="9.140625" style="16" customWidth="1"/>
    <col min="8462" max="8462" width="13.42578125" style="16" customWidth="1"/>
    <col min="8463" max="8463" width="8.85546875" style="16" customWidth="1"/>
    <col min="8464" max="8464" width="9.28515625" style="16" customWidth="1"/>
    <col min="8465" max="8465" width="8.7109375" style="16" customWidth="1"/>
    <col min="8466" max="8466" width="14.140625" style="16" customWidth="1"/>
    <col min="8467" max="8469" width="9.28515625" style="16" customWidth="1"/>
    <col min="8470" max="8470" width="2.140625" style="16" customWidth="1"/>
    <col min="8471" max="8471" width="16.28515625" style="16" customWidth="1"/>
    <col min="8472" max="8472" width="13.42578125" style="16" customWidth="1"/>
    <col min="8473" max="8473" width="6.42578125" style="16" customWidth="1"/>
    <col min="8474" max="8474" width="10.85546875" style="16" customWidth="1"/>
    <col min="8475" max="8475" width="21.7109375" style="16" customWidth="1"/>
    <col min="8476" max="8476" width="21.42578125" style="16" customWidth="1"/>
    <col min="8477" max="8477" width="11.42578125" style="16"/>
    <col min="8478" max="8478" width="20.28515625" style="16" customWidth="1"/>
    <col min="8479" max="8479" width="22.7109375" style="16" customWidth="1"/>
    <col min="8480" max="8480" width="21.7109375" style="16" customWidth="1"/>
    <col min="8481" max="8710" width="11.42578125" style="16"/>
    <col min="8711" max="8711" width="3.140625" style="16" customWidth="1"/>
    <col min="8712" max="8712" width="8.7109375" style="16" customWidth="1"/>
    <col min="8713" max="8713" width="16.42578125" style="16" customWidth="1"/>
    <col min="8714" max="8714" width="9.42578125" style="16" customWidth="1"/>
    <col min="8715" max="8715" width="9" style="16" customWidth="1"/>
    <col min="8716" max="8716" width="9.42578125" style="16" customWidth="1"/>
    <col min="8717" max="8717" width="9.140625" style="16" customWidth="1"/>
    <col min="8718" max="8718" width="13.42578125" style="16" customWidth="1"/>
    <col min="8719" max="8719" width="8.85546875" style="16" customWidth="1"/>
    <col min="8720" max="8720" width="9.28515625" style="16" customWidth="1"/>
    <col min="8721" max="8721" width="8.7109375" style="16" customWidth="1"/>
    <col min="8722" max="8722" width="14.140625" style="16" customWidth="1"/>
    <col min="8723" max="8725" width="9.28515625" style="16" customWidth="1"/>
    <col min="8726" max="8726" width="2.140625" style="16" customWidth="1"/>
    <col min="8727" max="8727" width="16.28515625" style="16" customWidth="1"/>
    <col min="8728" max="8728" width="13.42578125" style="16" customWidth="1"/>
    <col min="8729" max="8729" width="6.42578125" style="16" customWidth="1"/>
    <col min="8730" max="8730" width="10.85546875" style="16" customWidth="1"/>
    <col min="8731" max="8731" width="21.7109375" style="16" customWidth="1"/>
    <col min="8732" max="8732" width="21.42578125" style="16" customWidth="1"/>
    <col min="8733" max="8733" width="11.42578125" style="16"/>
    <col min="8734" max="8734" width="20.28515625" style="16" customWidth="1"/>
    <col min="8735" max="8735" width="22.7109375" style="16" customWidth="1"/>
    <col min="8736" max="8736" width="21.7109375" style="16" customWidth="1"/>
    <col min="8737" max="8966" width="11.42578125" style="16"/>
    <col min="8967" max="8967" width="3.140625" style="16" customWidth="1"/>
    <col min="8968" max="8968" width="8.7109375" style="16" customWidth="1"/>
    <col min="8969" max="8969" width="16.42578125" style="16" customWidth="1"/>
    <col min="8970" max="8970" width="9.42578125" style="16" customWidth="1"/>
    <col min="8971" max="8971" width="9" style="16" customWidth="1"/>
    <col min="8972" max="8972" width="9.42578125" style="16" customWidth="1"/>
    <col min="8973" max="8973" width="9.140625" style="16" customWidth="1"/>
    <col min="8974" max="8974" width="13.42578125" style="16" customWidth="1"/>
    <col min="8975" max="8975" width="8.85546875" style="16" customWidth="1"/>
    <col min="8976" max="8976" width="9.28515625" style="16" customWidth="1"/>
    <col min="8977" max="8977" width="8.7109375" style="16" customWidth="1"/>
    <col min="8978" max="8978" width="14.140625" style="16" customWidth="1"/>
    <col min="8979" max="8981" width="9.28515625" style="16" customWidth="1"/>
    <col min="8982" max="8982" width="2.140625" style="16" customWidth="1"/>
    <col min="8983" max="8983" width="16.28515625" style="16" customWidth="1"/>
    <col min="8984" max="8984" width="13.42578125" style="16" customWidth="1"/>
    <col min="8985" max="8985" width="6.42578125" style="16" customWidth="1"/>
    <col min="8986" max="8986" width="10.85546875" style="16" customWidth="1"/>
    <col min="8987" max="8987" width="21.7109375" style="16" customWidth="1"/>
    <col min="8988" max="8988" width="21.42578125" style="16" customWidth="1"/>
    <col min="8989" max="8989" width="11.42578125" style="16"/>
    <col min="8990" max="8990" width="20.28515625" style="16" customWidth="1"/>
    <col min="8991" max="8991" width="22.7109375" style="16" customWidth="1"/>
    <col min="8992" max="8992" width="21.7109375" style="16" customWidth="1"/>
    <col min="8993" max="9222" width="11.42578125" style="16"/>
    <col min="9223" max="9223" width="3.140625" style="16" customWidth="1"/>
    <col min="9224" max="9224" width="8.7109375" style="16" customWidth="1"/>
    <col min="9225" max="9225" width="16.42578125" style="16" customWidth="1"/>
    <col min="9226" max="9226" width="9.42578125" style="16" customWidth="1"/>
    <col min="9227" max="9227" width="9" style="16" customWidth="1"/>
    <col min="9228" max="9228" width="9.42578125" style="16" customWidth="1"/>
    <col min="9229" max="9229" width="9.140625" style="16" customWidth="1"/>
    <col min="9230" max="9230" width="13.42578125" style="16" customWidth="1"/>
    <col min="9231" max="9231" width="8.85546875" style="16" customWidth="1"/>
    <col min="9232" max="9232" width="9.28515625" style="16" customWidth="1"/>
    <col min="9233" max="9233" width="8.7109375" style="16" customWidth="1"/>
    <col min="9234" max="9234" width="14.140625" style="16" customWidth="1"/>
    <col min="9235" max="9237" width="9.28515625" style="16" customWidth="1"/>
    <col min="9238" max="9238" width="2.140625" style="16" customWidth="1"/>
    <col min="9239" max="9239" width="16.28515625" style="16" customWidth="1"/>
    <col min="9240" max="9240" width="13.42578125" style="16" customWidth="1"/>
    <col min="9241" max="9241" width="6.42578125" style="16" customWidth="1"/>
    <col min="9242" max="9242" width="10.85546875" style="16" customWidth="1"/>
    <col min="9243" max="9243" width="21.7109375" style="16" customWidth="1"/>
    <col min="9244" max="9244" width="21.42578125" style="16" customWidth="1"/>
    <col min="9245" max="9245" width="11.42578125" style="16"/>
    <col min="9246" max="9246" width="20.28515625" style="16" customWidth="1"/>
    <col min="9247" max="9247" width="22.7109375" style="16" customWidth="1"/>
    <col min="9248" max="9248" width="21.7109375" style="16" customWidth="1"/>
    <col min="9249" max="9478" width="11.42578125" style="16"/>
    <col min="9479" max="9479" width="3.140625" style="16" customWidth="1"/>
    <col min="9480" max="9480" width="8.7109375" style="16" customWidth="1"/>
    <col min="9481" max="9481" width="16.42578125" style="16" customWidth="1"/>
    <col min="9482" max="9482" width="9.42578125" style="16" customWidth="1"/>
    <col min="9483" max="9483" width="9" style="16" customWidth="1"/>
    <col min="9484" max="9484" width="9.42578125" style="16" customWidth="1"/>
    <col min="9485" max="9485" width="9.140625" style="16" customWidth="1"/>
    <col min="9486" max="9486" width="13.42578125" style="16" customWidth="1"/>
    <col min="9487" max="9487" width="8.85546875" style="16" customWidth="1"/>
    <col min="9488" max="9488" width="9.28515625" style="16" customWidth="1"/>
    <col min="9489" max="9489" width="8.7109375" style="16" customWidth="1"/>
    <col min="9490" max="9490" width="14.140625" style="16" customWidth="1"/>
    <col min="9491" max="9493" width="9.28515625" style="16" customWidth="1"/>
    <col min="9494" max="9494" width="2.140625" style="16" customWidth="1"/>
    <col min="9495" max="9495" width="16.28515625" style="16" customWidth="1"/>
    <col min="9496" max="9496" width="13.42578125" style="16" customWidth="1"/>
    <col min="9497" max="9497" width="6.42578125" style="16" customWidth="1"/>
    <col min="9498" max="9498" width="10.85546875" style="16" customWidth="1"/>
    <col min="9499" max="9499" width="21.7109375" style="16" customWidth="1"/>
    <col min="9500" max="9500" width="21.42578125" style="16" customWidth="1"/>
    <col min="9501" max="9501" width="11.42578125" style="16"/>
    <col min="9502" max="9502" width="20.28515625" style="16" customWidth="1"/>
    <col min="9503" max="9503" width="22.7109375" style="16" customWidth="1"/>
    <col min="9504" max="9504" width="21.7109375" style="16" customWidth="1"/>
    <col min="9505" max="9734" width="11.42578125" style="16"/>
    <col min="9735" max="9735" width="3.140625" style="16" customWidth="1"/>
    <col min="9736" max="9736" width="8.7109375" style="16" customWidth="1"/>
    <col min="9737" max="9737" width="16.42578125" style="16" customWidth="1"/>
    <col min="9738" max="9738" width="9.42578125" style="16" customWidth="1"/>
    <col min="9739" max="9739" width="9" style="16" customWidth="1"/>
    <col min="9740" max="9740" width="9.42578125" style="16" customWidth="1"/>
    <col min="9741" max="9741" width="9.140625" style="16" customWidth="1"/>
    <col min="9742" max="9742" width="13.42578125" style="16" customWidth="1"/>
    <col min="9743" max="9743" width="8.85546875" style="16" customWidth="1"/>
    <col min="9744" max="9744" width="9.28515625" style="16" customWidth="1"/>
    <col min="9745" max="9745" width="8.7109375" style="16" customWidth="1"/>
    <col min="9746" max="9746" width="14.140625" style="16" customWidth="1"/>
    <col min="9747" max="9749" width="9.28515625" style="16" customWidth="1"/>
    <col min="9750" max="9750" width="2.140625" style="16" customWidth="1"/>
    <col min="9751" max="9751" width="16.28515625" style="16" customWidth="1"/>
    <col min="9752" max="9752" width="13.42578125" style="16" customWidth="1"/>
    <col min="9753" max="9753" width="6.42578125" style="16" customWidth="1"/>
    <col min="9754" max="9754" width="10.85546875" style="16" customWidth="1"/>
    <col min="9755" max="9755" width="21.7109375" style="16" customWidth="1"/>
    <col min="9756" max="9756" width="21.42578125" style="16" customWidth="1"/>
    <col min="9757" max="9757" width="11.42578125" style="16"/>
    <col min="9758" max="9758" width="20.28515625" style="16" customWidth="1"/>
    <col min="9759" max="9759" width="22.7109375" style="16" customWidth="1"/>
    <col min="9760" max="9760" width="21.7109375" style="16" customWidth="1"/>
    <col min="9761" max="9990" width="11.42578125" style="16"/>
    <col min="9991" max="9991" width="3.140625" style="16" customWidth="1"/>
    <col min="9992" max="9992" width="8.7109375" style="16" customWidth="1"/>
    <col min="9993" max="9993" width="16.42578125" style="16" customWidth="1"/>
    <col min="9994" max="9994" width="9.42578125" style="16" customWidth="1"/>
    <col min="9995" max="9995" width="9" style="16" customWidth="1"/>
    <col min="9996" max="9996" width="9.42578125" style="16" customWidth="1"/>
    <col min="9997" max="9997" width="9.140625" style="16" customWidth="1"/>
    <col min="9998" max="9998" width="13.42578125" style="16" customWidth="1"/>
    <col min="9999" max="9999" width="8.85546875" style="16" customWidth="1"/>
    <col min="10000" max="10000" width="9.28515625" style="16" customWidth="1"/>
    <col min="10001" max="10001" width="8.7109375" style="16" customWidth="1"/>
    <col min="10002" max="10002" width="14.140625" style="16" customWidth="1"/>
    <col min="10003" max="10005" width="9.28515625" style="16" customWidth="1"/>
    <col min="10006" max="10006" width="2.140625" style="16" customWidth="1"/>
    <col min="10007" max="10007" width="16.28515625" style="16" customWidth="1"/>
    <col min="10008" max="10008" width="13.42578125" style="16" customWidth="1"/>
    <col min="10009" max="10009" width="6.42578125" style="16" customWidth="1"/>
    <col min="10010" max="10010" width="10.85546875" style="16" customWidth="1"/>
    <col min="10011" max="10011" width="21.7109375" style="16" customWidth="1"/>
    <col min="10012" max="10012" width="21.42578125" style="16" customWidth="1"/>
    <col min="10013" max="10013" width="11.42578125" style="16"/>
    <col min="10014" max="10014" width="20.28515625" style="16" customWidth="1"/>
    <col min="10015" max="10015" width="22.7109375" style="16" customWidth="1"/>
    <col min="10016" max="10016" width="21.7109375" style="16" customWidth="1"/>
    <col min="10017" max="10246" width="11.42578125" style="16"/>
    <col min="10247" max="10247" width="3.140625" style="16" customWidth="1"/>
    <col min="10248" max="10248" width="8.7109375" style="16" customWidth="1"/>
    <col min="10249" max="10249" width="16.42578125" style="16" customWidth="1"/>
    <col min="10250" max="10250" width="9.42578125" style="16" customWidth="1"/>
    <col min="10251" max="10251" width="9" style="16" customWidth="1"/>
    <col min="10252" max="10252" width="9.42578125" style="16" customWidth="1"/>
    <col min="10253" max="10253" width="9.140625" style="16" customWidth="1"/>
    <col min="10254" max="10254" width="13.42578125" style="16" customWidth="1"/>
    <col min="10255" max="10255" width="8.85546875" style="16" customWidth="1"/>
    <col min="10256" max="10256" width="9.28515625" style="16" customWidth="1"/>
    <col min="10257" max="10257" width="8.7109375" style="16" customWidth="1"/>
    <col min="10258" max="10258" width="14.140625" style="16" customWidth="1"/>
    <col min="10259" max="10261" width="9.28515625" style="16" customWidth="1"/>
    <col min="10262" max="10262" width="2.140625" style="16" customWidth="1"/>
    <col min="10263" max="10263" width="16.28515625" style="16" customWidth="1"/>
    <col min="10264" max="10264" width="13.42578125" style="16" customWidth="1"/>
    <col min="10265" max="10265" width="6.42578125" style="16" customWidth="1"/>
    <col min="10266" max="10266" width="10.85546875" style="16" customWidth="1"/>
    <col min="10267" max="10267" width="21.7109375" style="16" customWidth="1"/>
    <col min="10268" max="10268" width="21.42578125" style="16" customWidth="1"/>
    <col min="10269" max="10269" width="11.42578125" style="16"/>
    <col min="10270" max="10270" width="20.28515625" style="16" customWidth="1"/>
    <col min="10271" max="10271" width="22.7109375" style="16" customWidth="1"/>
    <col min="10272" max="10272" width="21.7109375" style="16" customWidth="1"/>
    <col min="10273" max="10502" width="11.42578125" style="16"/>
    <col min="10503" max="10503" width="3.140625" style="16" customWidth="1"/>
    <col min="10504" max="10504" width="8.7109375" style="16" customWidth="1"/>
    <col min="10505" max="10505" width="16.42578125" style="16" customWidth="1"/>
    <col min="10506" max="10506" width="9.42578125" style="16" customWidth="1"/>
    <col min="10507" max="10507" width="9" style="16" customWidth="1"/>
    <col min="10508" max="10508" width="9.42578125" style="16" customWidth="1"/>
    <col min="10509" max="10509" width="9.140625" style="16" customWidth="1"/>
    <col min="10510" max="10510" width="13.42578125" style="16" customWidth="1"/>
    <col min="10511" max="10511" width="8.85546875" style="16" customWidth="1"/>
    <col min="10512" max="10512" width="9.28515625" style="16" customWidth="1"/>
    <col min="10513" max="10513" width="8.7109375" style="16" customWidth="1"/>
    <col min="10514" max="10514" width="14.140625" style="16" customWidth="1"/>
    <col min="10515" max="10517" width="9.28515625" style="16" customWidth="1"/>
    <col min="10518" max="10518" width="2.140625" style="16" customWidth="1"/>
    <col min="10519" max="10519" width="16.28515625" style="16" customWidth="1"/>
    <col min="10520" max="10520" width="13.42578125" style="16" customWidth="1"/>
    <col min="10521" max="10521" width="6.42578125" style="16" customWidth="1"/>
    <col min="10522" max="10522" width="10.85546875" style="16" customWidth="1"/>
    <col min="10523" max="10523" width="21.7109375" style="16" customWidth="1"/>
    <col min="10524" max="10524" width="21.42578125" style="16" customWidth="1"/>
    <col min="10525" max="10525" width="11.42578125" style="16"/>
    <col min="10526" max="10526" width="20.28515625" style="16" customWidth="1"/>
    <col min="10527" max="10527" width="22.7109375" style="16" customWidth="1"/>
    <col min="10528" max="10528" width="21.7109375" style="16" customWidth="1"/>
    <col min="10529" max="10758" width="11.42578125" style="16"/>
    <col min="10759" max="10759" width="3.140625" style="16" customWidth="1"/>
    <col min="10760" max="10760" width="8.7109375" style="16" customWidth="1"/>
    <col min="10761" max="10761" width="16.42578125" style="16" customWidth="1"/>
    <col min="10762" max="10762" width="9.42578125" style="16" customWidth="1"/>
    <col min="10763" max="10763" width="9" style="16" customWidth="1"/>
    <col min="10764" max="10764" width="9.42578125" style="16" customWidth="1"/>
    <col min="10765" max="10765" width="9.140625" style="16" customWidth="1"/>
    <col min="10766" max="10766" width="13.42578125" style="16" customWidth="1"/>
    <col min="10767" max="10767" width="8.85546875" style="16" customWidth="1"/>
    <col min="10768" max="10768" width="9.28515625" style="16" customWidth="1"/>
    <col min="10769" max="10769" width="8.7109375" style="16" customWidth="1"/>
    <col min="10770" max="10770" width="14.140625" style="16" customWidth="1"/>
    <col min="10771" max="10773" width="9.28515625" style="16" customWidth="1"/>
    <col min="10774" max="10774" width="2.140625" style="16" customWidth="1"/>
    <col min="10775" max="10775" width="16.28515625" style="16" customWidth="1"/>
    <col min="10776" max="10776" width="13.42578125" style="16" customWidth="1"/>
    <col min="10777" max="10777" width="6.42578125" style="16" customWidth="1"/>
    <col min="10778" max="10778" width="10.85546875" style="16" customWidth="1"/>
    <col min="10779" max="10779" width="21.7109375" style="16" customWidth="1"/>
    <col min="10780" max="10780" width="21.42578125" style="16" customWidth="1"/>
    <col min="10781" max="10781" width="11.42578125" style="16"/>
    <col min="10782" max="10782" width="20.28515625" style="16" customWidth="1"/>
    <col min="10783" max="10783" width="22.7109375" style="16" customWidth="1"/>
    <col min="10784" max="10784" width="21.7109375" style="16" customWidth="1"/>
    <col min="10785" max="11014" width="11.42578125" style="16"/>
    <col min="11015" max="11015" width="3.140625" style="16" customWidth="1"/>
    <col min="11016" max="11016" width="8.7109375" style="16" customWidth="1"/>
    <col min="11017" max="11017" width="16.42578125" style="16" customWidth="1"/>
    <col min="11018" max="11018" width="9.42578125" style="16" customWidth="1"/>
    <col min="11019" max="11019" width="9" style="16" customWidth="1"/>
    <col min="11020" max="11020" width="9.42578125" style="16" customWidth="1"/>
    <col min="11021" max="11021" width="9.140625" style="16" customWidth="1"/>
    <col min="11022" max="11022" width="13.42578125" style="16" customWidth="1"/>
    <col min="11023" max="11023" width="8.85546875" style="16" customWidth="1"/>
    <col min="11024" max="11024" width="9.28515625" style="16" customWidth="1"/>
    <col min="11025" max="11025" width="8.7109375" style="16" customWidth="1"/>
    <col min="11026" max="11026" width="14.140625" style="16" customWidth="1"/>
    <col min="11027" max="11029" width="9.28515625" style="16" customWidth="1"/>
    <col min="11030" max="11030" width="2.140625" style="16" customWidth="1"/>
    <col min="11031" max="11031" width="16.28515625" style="16" customWidth="1"/>
    <col min="11032" max="11032" width="13.42578125" style="16" customWidth="1"/>
    <col min="11033" max="11033" width="6.42578125" style="16" customWidth="1"/>
    <col min="11034" max="11034" width="10.85546875" style="16" customWidth="1"/>
    <col min="11035" max="11035" width="21.7109375" style="16" customWidth="1"/>
    <col min="11036" max="11036" width="21.42578125" style="16" customWidth="1"/>
    <col min="11037" max="11037" width="11.42578125" style="16"/>
    <col min="11038" max="11038" width="20.28515625" style="16" customWidth="1"/>
    <col min="11039" max="11039" width="22.7109375" style="16" customWidth="1"/>
    <col min="11040" max="11040" width="21.7109375" style="16" customWidth="1"/>
    <col min="11041" max="11270" width="11.42578125" style="16"/>
    <col min="11271" max="11271" width="3.140625" style="16" customWidth="1"/>
    <col min="11272" max="11272" width="8.7109375" style="16" customWidth="1"/>
    <col min="11273" max="11273" width="16.42578125" style="16" customWidth="1"/>
    <col min="11274" max="11274" width="9.42578125" style="16" customWidth="1"/>
    <col min="11275" max="11275" width="9" style="16" customWidth="1"/>
    <col min="11276" max="11276" width="9.42578125" style="16" customWidth="1"/>
    <col min="11277" max="11277" width="9.140625" style="16" customWidth="1"/>
    <col min="11278" max="11278" width="13.42578125" style="16" customWidth="1"/>
    <col min="11279" max="11279" width="8.85546875" style="16" customWidth="1"/>
    <col min="11280" max="11280" width="9.28515625" style="16" customWidth="1"/>
    <col min="11281" max="11281" width="8.7109375" style="16" customWidth="1"/>
    <col min="11282" max="11282" width="14.140625" style="16" customWidth="1"/>
    <col min="11283" max="11285" width="9.28515625" style="16" customWidth="1"/>
    <col min="11286" max="11286" width="2.140625" style="16" customWidth="1"/>
    <col min="11287" max="11287" width="16.28515625" style="16" customWidth="1"/>
    <col min="11288" max="11288" width="13.42578125" style="16" customWidth="1"/>
    <col min="11289" max="11289" width="6.42578125" style="16" customWidth="1"/>
    <col min="11290" max="11290" width="10.85546875" style="16" customWidth="1"/>
    <col min="11291" max="11291" width="21.7109375" style="16" customWidth="1"/>
    <col min="11292" max="11292" width="21.42578125" style="16" customWidth="1"/>
    <col min="11293" max="11293" width="11.42578125" style="16"/>
    <col min="11294" max="11294" width="20.28515625" style="16" customWidth="1"/>
    <col min="11295" max="11295" width="22.7109375" style="16" customWidth="1"/>
    <col min="11296" max="11296" width="21.7109375" style="16" customWidth="1"/>
    <col min="11297" max="11526" width="11.42578125" style="16"/>
    <col min="11527" max="11527" width="3.140625" style="16" customWidth="1"/>
    <col min="11528" max="11528" width="8.7109375" style="16" customWidth="1"/>
    <col min="11529" max="11529" width="16.42578125" style="16" customWidth="1"/>
    <col min="11530" max="11530" width="9.42578125" style="16" customWidth="1"/>
    <col min="11531" max="11531" width="9" style="16" customWidth="1"/>
    <col min="11532" max="11532" width="9.42578125" style="16" customWidth="1"/>
    <col min="11533" max="11533" width="9.140625" style="16" customWidth="1"/>
    <col min="11534" max="11534" width="13.42578125" style="16" customWidth="1"/>
    <col min="11535" max="11535" width="8.85546875" style="16" customWidth="1"/>
    <col min="11536" max="11536" width="9.28515625" style="16" customWidth="1"/>
    <col min="11537" max="11537" width="8.7109375" style="16" customWidth="1"/>
    <col min="11538" max="11538" width="14.140625" style="16" customWidth="1"/>
    <col min="11539" max="11541" width="9.28515625" style="16" customWidth="1"/>
    <col min="11542" max="11542" width="2.140625" style="16" customWidth="1"/>
    <col min="11543" max="11543" width="16.28515625" style="16" customWidth="1"/>
    <col min="11544" max="11544" width="13.42578125" style="16" customWidth="1"/>
    <col min="11545" max="11545" width="6.42578125" style="16" customWidth="1"/>
    <col min="11546" max="11546" width="10.85546875" style="16" customWidth="1"/>
    <col min="11547" max="11547" width="21.7109375" style="16" customWidth="1"/>
    <col min="11548" max="11548" width="21.42578125" style="16" customWidth="1"/>
    <col min="11549" max="11549" width="11.42578125" style="16"/>
    <col min="11550" max="11550" width="20.28515625" style="16" customWidth="1"/>
    <col min="11551" max="11551" width="22.7109375" style="16" customWidth="1"/>
    <col min="11552" max="11552" width="21.7109375" style="16" customWidth="1"/>
    <col min="11553" max="11782" width="11.42578125" style="16"/>
    <col min="11783" max="11783" width="3.140625" style="16" customWidth="1"/>
    <col min="11784" max="11784" width="8.7109375" style="16" customWidth="1"/>
    <col min="11785" max="11785" width="16.42578125" style="16" customWidth="1"/>
    <col min="11786" max="11786" width="9.42578125" style="16" customWidth="1"/>
    <col min="11787" max="11787" width="9" style="16" customWidth="1"/>
    <col min="11788" max="11788" width="9.42578125" style="16" customWidth="1"/>
    <col min="11789" max="11789" width="9.140625" style="16" customWidth="1"/>
    <col min="11790" max="11790" width="13.42578125" style="16" customWidth="1"/>
    <col min="11791" max="11791" width="8.85546875" style="16" customWidth="1"/>
    <col min="11792" max="11792" width="9.28515625" style="16" customWidth="1"/>
    <col min="11793" max="11793" width="8.7109375" style="16" customWidth="1"/>
    <col min="11794" max="11794" width="14.140625" style="16" customWidth="1"/>
    <col min="11795" max="11797" width="9.28515625" style="16" customWidth="1"/>
    <col min="11798" max="11798" width="2.140625" style="16" customWidth="1"/>
    <col min="11799" max="11799" width="16.28515625" style="16" customWidth="1"/>
    <col min="11800" max="11800" width="13.42578125" style="16" customWidth="1"/>
    <col min="11801" max="11801" width="6.42578125" style="16" customWidth="1"/>
    <col min="11802" max="11802" width="10.85546875" style="16" customWidth="1"/>
    <col min="11803" max="11803" width="21.7109375" style="16" customWidth="1"/>
    <col min="11804" max="11804" width="21.42578125" style="16" customWidth="1"/>
    <col min="11805" max="11805" width="11.42578125" style="16"/>
    <col min="11806" max="11806" width="20.28515625" style="16" customWidth="1"/>
    <col min="11807" max="11807" width="22.7109375" style="16" customWidth="1"/>
    <col min="11808" max="11808" width="21.7109375" style="16" customWidth="1"/>
    <col min="11809" max="12038" width="11.42578125" style="16"/>
    <col min="12039" max="12039" width="3.140625" style="16" customWidth="1"/>
    <col min="12040" max="12040" width="8.7109375" style="16" customWidth="1"/>
    <col min="12041" max="12041" width="16.42578125" style="16" customWidth="1"/>
    <col min="12042" max="12042" width="9.42578125" style="16" customWidth="1"/>
    <col min="12043" max="12043" width="9" style="16" customWidth="1"/>
    <col min="12044" max="12044" width="9.42578125" style="16" customWidth="1"/>
    <col min="12045" max="12045" width="9.140625" style="16" customWidth="1"/>
    <col min="12046" max="12046" width="13.42578125" style="16" customWidth="1"/>
    <col min="12047" max="12047" width="8.85546875" style="16" customWidth="1"/>
    <col min="12048" max="12048" width="9.28515625" style="16" customWidth="1"/>
    <col min="12049" max="12049" width="8.7109375" style="16" customWidth="1"/>
    <col min="12050" max="12050" width="14.140625" style="16" customWidth="1"/>
    <col min="12051" max="12053" width="9.28515625" style="16" customWidth="1"/>
    <col min="12054" max="12054" width="2.140625" style="16" customWidth="1"/>
    <col min="12055" max="12055" width="16.28515625" style="16" customWidth="1"/>
    <col min="12056" max="12056" width="13.42578125" style="16" customWidth="1"/>
    <col min="12057" max="12057" width="6.42578125" style="16" customWidth="1"/>
    <col min="12058" max="12058" width="10.85546875" style="16" customWidth="1"/>
    <col min="12059" max="12059" width="21.7109375" style="16" customWidth="1"/>
    <col min="12060" max="12060" width="21.42578125" style="16" customWidth="1"/>
    <col min="12061" max="12061" width="11.42578125" style="16"/>
    <col min="12062" max="12062" width="20.28515625" style="16" customWidth="1"/>
    <col min="12063" max="12063" width="22.7109375" style="16" customWidth="1"/>
    <col min="12064" max="12064" width="21.7109375" style="16" customWidth="1"/>
    <col min="12065" max="12294" width="11.42578125" style="16"/>
    <col min="12295" max="12295" width="3.140625" style="16" customWidth="1"/>
    <col min="12296" max="12296" width="8.7109375" style="16" customWidth="1"/>
    <col min="12297" max="12297" width="16.42578125" style="16" customWidth="1"/>
    <col min="12298" max="12298" width="9.42578125" style="16" customWidth="1"/>
    <col min="12299" max="12299" width="9" style="16" customWidth="1"/>
    <col min="12300" max="12300" width="9.42578125" style="16" customWidth="1"/>
    <col min="12301" max="12301" width="9.140625" style="16" customWidth="1"/>
    <col min="12302" max="12302" width="13.42578125" style="16" customWidth="1"/>
    <col min="12303" max="12303" width="8.85546875" style="16" customWidth="1"/>
    <col min="12304" max="12304" width="9.28515625" style="16" customWidth="1"/>
    <col min="12305" max="12305" width="8.7109375" style="16" customWidth="1"/>
    <col min="12306" max="12306" width="14.140625" style="16" customWidth="1"/>
    <col min="12307" max="12309" width="9.28515625" style="16" customWidth="1"/>
    <col min="12310" max="12310" width="2.140625" style="16" customWidth="1"/>
    <col min="12311" max="12311" width="16.28515625" style="16" customWidth="1"/>
    <col min="12312" max="12312" width="13.42578125" style="16" customWidth="1"/>
    <col min="12313" max="12313" width="6.42578125" style="16" customWidth="1"/>
    <col min="12314" max="12314" width="10.85546875" style="16" customWidth="1"/>
    <col min="12315" max="12315" width="21.7109375" style="16" customWidth="1"/>
    <col min="12316" max="12316" width="21.42578125" style="16" customWidth="1"/>
    <col min="12317" max="12317" width="11.42578125" style="16"/>
    <col min="12318" max="12318" width="20.28515625" style="16" customWidth="1"/>
    <col min="12319" max="12319" width="22.7109375" style="16" customWidth="1"/>
    <col min="12320" max="12320" width="21.7109375" style="16" customWidth="1"/>
    <col min="12321" max="12550" width="11.42578125" style="16"/>
    <col min="12551" max="12551" width="3.140625" style="16" customWidth="1"/>
    <col min="12552" max="12552" width="8.7109375" style="16" customWidth="1"/>
    <col min="12553" max="12553" width="16.42578125" style="16" customWidth="1"/>
    <col min="12554" max="12554" width="9.42578125" style="16" customWidth="1"/>
    <col min="12555" max="12555" width="9" style="16" customWidth="1"/>
    <col min="12556" max="12556" width="9.42578125" style="16" customWidth="1"/>
    <col min="12557" max="12557" width="9.140625" style="16" customWidth="1"/>
    <col min="12558" max="12558" width="13.42578125" style="16" customWidth="1"/>
    <col min="12559" max="12559" width="8.85546875" style="16" customWidth="1"/>
    <col min="12560" max="12560" width="9.28515625" style="16" customWidth="1"/>
    <col min="12561" max="12561" width="8.7109375" style="16" customWidth="1"/>
    <col min="12562" max="12562" width="14.140625" style="16" customWidth="1"/>
    <col min="12563" max="12565" width="9.28515625" style="16" customWidth="1"/>
    <col min="12566" max="12566" width="2.140625" style="16" customWidth="1"/>
    <col min="12567" max="12567" width="16.28515625" style="16" customWidth="1"/>
    <col min="12568" max="12568" width="13.42578125" style="16" customWidth="1"/>
    <col min="12569" max="12569" width="6.42578125" style="16" customWidth="1"/>
    <col min="12570" max="12570" width="10.85546875" style="16" customWidth="1"/>
    <col min="12571" max="12571" width="21.7109375" style="16" customWidth="1"/>
    <col min="12572" max="12572" width="21.42578125" style="16" customWidth="1"/>
    <col min="12573" max="12573" width="11.42578125" style="16"/>
    <col min="12574" max="12574" width="20.28515625" style="16" customWidth="1"/>
    <col min="12575" max="12575" width="22.7109375" style="16" customWidth="1"/>
    <col min="12576" max="12576" width="21.7109375" style="16" customWidth="1"/>
    <col min="12577" max="12806" width="11.42578125" style="16"/>
    <col min="12807" max="12807" width="3.140625" style="16" customWidth="1"/>
    <col min="12808" max="12808" width="8.7109375" style="16" customWidth="1"/>
    <col min="12809" max="12809" width="16.42578125" style="16" customWidth="1"/>
    <col min="12810" max="12810" width="9.42578125" style="16" customWidth="1"/>
    <col min="12811" max="12811" width="9" style="16" customWidth="1"/>
    <col min="12812" max="12812" width="9.42578125" style="16" customWidth="1"/>
    <col min="12813" max="12813" width="9.140625" style="16" customWidth="1"/>
    <col min="12814" max="12814" width="13.42578125" style="16" customWidth="1"/>
    <col min="12815" max="12815" width="8.85546875" style="16" customWidth="1"/>
    <col min="12816" max="12816" width="9.28515625" style="16" customWidth="1"/>
    <col min="12817" max="12817" width="8.7109375" style="16" customWidth="1"/>
    <col min="12818" max="12818" width="14.140625" style="16" customWidth="1"/>
    <col min="12819" max="12821" width="9.28515625" style="16" customWidth="1"/>
    <col min="12822" max="12822" width="2.140625" style="16" customWidth="1"/>
    <col min="12823" max="12823" width="16.28515625" style="16" customWidth="1"/>
    <col min="12824" max="12824" width="13.42578125" style="16" customWidth="1"/>
    <col min="12825" max="12825" width="6.42578125" style="16" customWidth="1"/>
    <col min="12826" max="12826" width="10.85546875" style="16" customWidth="1"/>
    <col min="12827" max="12827" width="21.7109375" style="16" customWidth="1"/>
    <col min="12828" max="12828" width="21.42578125" style="16" customWidth="1"/>
    <col min="12829" max="12829" width="11.42578125" style="16"/>
    <col min="12830" max="12830" width="20.28515625" style="16" customWidth="1"/>
    <col min="12831" max="12831" width="22.7109375" style="16" customWidth="1"/>
    <col min="12832" max="12832" width="21.7109375" style="16" customWidth="1"/>
    <col min="12833" max="13062" width="11.42578125" style="16"/>
    <col min="13063" max="13063" width="3.140625" style="16" customWidth="1"/>
    <col min="13064" max="13064" width="8.7109375" style="16" customWidth="1"/>
    <col min="13065" max="13065" width="16.42578125" style="16" customWidth="1"/>
    <col min="13066" max="13066" width="9.42578125" style="16" customWidth="1"/>
    <col min="13067" max="13067" width="9" style="16" customWidth="1"/>
    <col min="13068" max="13068" width="9.42578125" style="16" customWidth="1"/>
    <col min="13069" max="13069" width="9.140625" style="16" customWidth="1"/>
    <col min="13070" max="13070" width="13.42578125" style="16" customWidth="1"/>
    <col min="13071" max="13071" width="8.85546875" style="16" customWidth="1"/>
    <col min="13072" max="13072" width="9.28515625" style="16" customWidth="1"/>
    <col min="13073" max="13073" width="8.7109375" style="16" customWidth="1"/>
    <col min="13074" max="13074" width="14.140625" style="16" customWidth="1"/>
    <col min="13075" max="13077" width="9.28515625" style="16" customWidth="1"/>
    <col min="13078" max="13078" width="2.140625" style="16" customWidth="1"/>
    <col min="13079" max="13079" width="16.28515625" style="16" customWidth="1"/>
    <col min="13080" max="13080" width="13.42578125" style="16" customWidth="1"/>
    <col min="13081" max="13081" width="6.42578125" style="16" customWidth="1"/>
    <col min="13082" max="13082" width="10.85546875" style="16" customWidth="1"/>
    <col min="13083" max="13083" width="21.7109375" style="16" customWidth="1"/>
    <col min="13084" max="13084" width="21.42578125" style="16" customWidth="1"/>
    <col min="13085" max="13085" width="11.42578125" style="16"/>
    <col min="13086" max="13086" width="20.28515625" style="16" customWidth="1"/>
    <col min="13087" max="13087" width="22.7109375" style="16" customWidth="1"/>
    <col min="13088" max="13088" width="21.7109375" style="16" customWidth="1"/>
    <col min="13089" max="13318" width="11.42578125" style="16"/>
    <col min="13319" max="13319" width="3.140625" style="16" customWidth="1"/>
    <col min="13320" max="13320" width="8.7109375" style="16" customWidth="1"/>
    <col min="13321" max="13321" width="16.42578125" style="16" customWidth="1"/>
    <col min="13322" max="13322" width="9.42578125" style="16" customWidth="1"/>
    <col min="13323" max="13323" width="9" style="16" customWidth="1"/>
    <col min="13324" max="13324" width="9.42578125" style="16" customWidth="1"/>
    <col min="13325" max="13325" width="9.140625" style="16" customWidth="1"/>
    <col min="13326" max="13326" width="13.42578125" style="16" customWidth="1"/>
    <col min="13327" max="13327" width="8.85546875" style="16" customWidth="1"/>
    <col min="13328" max="13328" width="9.28515625" style="16" customWidth="1"/>
    <col min="13329" max="13329" width="8.7109375" style="16" customWidth="1"/>
    <col min="13330" max="13330" width="14.140625" style="16" customWidth="1"/>
    <col min="13331" max="13333" width="9.28515625" style="16" customWidth="1"/>
    <col min="13334" max="13334" width="2.140625" style="16" customWidth="1"/>
    <col min="13335" max="13335" width="16.28515625" style="16" customWidth="1"/>
    <col min="13336" max="13336" width="13.42578125" style="16" customWidth="1"/>
    <col min="13337" max="13337" width="6.42578125" style="16" customWidth="1"/>
    <col min="13338" max="13338" width="10.85546875" style="16" customWidth="1"/>
    <col min="13339" max="13339" width="21.7109375" style="16" customWidth="1"/>
    <col min="13340" max="13340" width="21.42578125" style="16" customWidth="1"/>
    <col min="13341" max="13341" width="11.42578125" style="16"/>
    <col min="13342" max="13342" width="20.28515625" style="16" customWidth="1"/>
    <col min="13343" max="13343" width="22.7109375" style="16" customWidth="1"/>
    <col min="13344" max="13344" width="21.7109375" style="16" customWidth="1"/>
    <col min="13345" max="13574" width="11.42578125" style="16"/>
    <col min="13575" max="13575" width="3.140625" style="16" customWidth="1"/>
    <col min="13576" max="13576" width="8.7109375" style="16" customWidth="1"/>
    <col min="13577" max="13577" width="16.42578125" style="16" customWidth="1"/>
    <col min="13578" max="13578" width="9.42578125" style="16" customWidth="1"/>
    <col min="13579" max="13579" width="9" style="16" customWidth="1"/>
    <col min="13580" max="13580" width="9.42578125" style="16" customWidth="1"/>
    <col min="13581" max="13581" width="9.140625" style="16" customWidth="1"/>
    <col min="13582" max="13582" width="13.42578125" style="16" customWidth="1"/>
    <col min="13583" max="13583" width="8.85546875" style="16" customWidth="1"/>
    <col min="13584" max="13584" width="9.28515625" style="16" customWidth="1"/>
    <col min="13585" max="13585" width="8.7109375" style="16" customWidth="1"/>
    <col min="13586" max="13586" width="14.140625" style="16" customWidth="1"/>
    <col min="13587" max="13589" width="9.28515625" style="16" customWidth="1"/>
    <col min="13590" max="13590" width="2.140625" style="16" customWidth="1"/>
    <col min="13591" max="13591" width="16.28515625" style="16" customWidth="1"/>
    <col min="13592" max="13592" width="13.42578125" style="16" customWidth="1"/>
    <col min="13593" max="13593" width="6.42578125" style="16" customWidth="1"/>
    <col min="13594" max="13594" width="10.85546875" style="16" customWidth="1"/>
    <col min="13595" max="13595" width="21.7109375" style="16" customWidth="1"/>
    <col min="13596" max="13596" width="21.42578125" style="16" customWidth="1"/>
    <col min="13597" max="13597" width="11.42578125" style="16"/>
    <col min="13598" max="13598" width="20.28515625" style="16" customWidth="1"/>
    <col min="13599" max="13599" width="22.7109375" style="16" customWidth="1"/>
    <col min="13600" max="13600" width="21.7109375" style="16" customWidth="1"/>
    <col min="13601" max="13830" width="11.42578125" style="16"/>
    <col min="13831" max="13831" width="3.140625" style="16" customWidth="1"/>
    <col min="13832" max="13832" width="8.7109375" style="16" customWidth="1"/>
    <col min="13833" max="13833" width="16.42578125" style="16" customWidth="1"/>
    <col min="13834" max="13834" width="9.42578125" style="16" customWidth="1"/>
    <col min="13835" max="13835" width="9" style="16" customWidth="1"/>
    <col min="13836" max="13836" width="9.42578125" style="16" customWidth="1"/>
    <col min="13837" max="13837" width="9.140625" style="16" customWidth="1"/>
    <col min="13838" max="13838" width="13.42578125" style="16" customWidth="1"/>
    <col min="13839" max="13839" width="8.85546875" style="16" customWidth="1"/>
    <col min="13840" max="13840" width="9.28515625" style="16" customWidth="1"/>
    <col min="13841" max="13841" width="8.7109375" style="16" customWidth="1"/>
    <col min="13842" max="13842" width="14.140625" style="16" customWidth="1"/>
    <col min="13843" max="13845" width="9.28515625" style="16" customWidth="1"/>
    <col min="13846" max="13846" width="2.140625" style="16" customWidth="1"/>
    <col min="13847" max="13847" width="16.28515625" style="16" customWidth="1"/>
    <col min="13848" max="13848" width="13.42578125" style="16" customWidth="1"/>
    <col min="13849" max="13849" width="6.42578125" style="16" customWidth="1"/>
    <col min="13850" max="13850" width="10.85546875" style="16" customWidth="1"/>
    <col min="13851" max="13851" width="21.7109375" style="16" customWidth="1"/>
    <col min="13852" max="13852" width="21.42578125" style="16" customWidth="1"/>
    <col min="13853" max="13853" width="11.42578125" style="16"/>
    <col min="13854" max="13854" width="20.28515625" style="16" customWidth="1"/>
    <col min="13855" max="13855" width="22.7109375" style="16" customWidth="1"/>
    <col min="13856" max="13856" width="21.7109375" style="16" customWidth="1"/>
    <col min="13857" max="14086" width="11.42578125" style="16"/>
    <col min="14087" max="14087" width="3.140625" style="16" customWidth="1"/>
    <col min="14088" max="14088" width="8.7109375" style="16" customWidth="1"/>
    <col min="14089" max="14089" width="16.42578125" style="16" customWidth="1"/>
    <col min="14090" max="14090" width="9.42578125" style="16" customWidth="1"/>
    <col min="14091" max="14091" width="9" style="16" customWidth="1"/>
    <col min="14092" max="14092" width="9.42578125" style="16" customWidth="1"/>
    <col min="14093" max="14093" width="9.140625" style="16" customWidth="1"/>
    <col min="14094" max="14094" width="13.42578125" style="16" customWidth="1"/>
    <col min="14095" max="14095" width="8.85546875" style="16" customWidth="1"/>
    <col min="14096" max="14096" width="9.28515625" style="16" customWidth="1"/>
    <col min="14097" max="14097" width="8.7109375" style="16" customWidth="1"/>
    <col min="14098" max="14098" width="14.140625" style="16" customWidth="1"/>
    <col min="14099" max="14101" width="9.28515625" style="16" customWidth="1"/>
    <col min="14102" max="14102" width="2.140625" style="16" customWidth="1"/>
    <col min="14103" max="14103" width="16.28515625" style="16" customWidth="1"/>
    <col min="14104" max="14104" width="13.42578125" style="16" customWidth="1"/>
    <col min="14105" max="14105" width="6.42578125" style="16" customWidth="1"/>
    <col min="14106" max="14106" width="10.85546875" style="16" customWidth="1"/>
    <col min="14107" max="14107" width="21.7109375" style="16" customWidth="1"/>
    <col min="14108" max="14108" width="21.42578125" style="16" customWidth="1"/>
    <col min="14109" max="14109" width="11.42578125" style="16"/>
    <col min="14110" max="14110" width="20.28515625" style="16" customWidth="1"/>
    <col min="14111" max="14111" width="22.7109375" style="16" customWidth="1"/>
    <col min="14112" max="14112" width="21.7109375" style="16" customWidth="1"/>
    <col min="14113" max="14342" width="11.42578125" style="16"/>
    <col min="14343" max="14343" width="3.140625" style="16" customWidth="1"/>
    <col min="14344" max="14344" width="8.7109375" style="16" customWidth="1"/>
    <col min="14345" max="14345" width="16.42578125" style="16" customWidth="1"/>
    <col min="14346" max="14346" width="9.42578125" style="16" customWidth="1"/>
    <col min="14347" max="14347" width="9" style="16" customWidth="1"/>
    <col min="14348" max="14348" width="9.42578125" style="16" customWidth="1"/>
    <col min="14349" max="14349" width="9.140625" style="16" customWidth="1"/>
    <col min="14350" max="14350" width="13.42578125" style="16" customWidth="1"/>
    <col min="14351" max="14351" width="8.85546875" style="16" customWidth="1"/>
    <col min="14352" max="14352" width="9.28515625" style="16" customWidth="1"/>
    <col min="14353" max="14353" width="8.7109375" style="16" customWidth="1"/>
    <col min="14354" max="14354" width="14.140625" style="16" customWidth="1"/>
    <col min="14355" max="14357" width="9.28515625" style="16" customWidth="1"/>
    <col min="14358" max="14358" width="2.140625" style="16" customWidth="1"/>
    <col min="14359" max="14359" width="16.28515625" style="16" customWidth="1"/>
    <col min="14360" max="14360" width="13.42578125" style="16" customWidth="1"/>
    <col min="14361" max="14361" width="6.42578125" style="16" customWidth="1"/>
    <col min="14362" max="14362" width="10.85546875" style="16" customWidth="1"/>
    <col min="14363" max="14363" width="21.7109375" style="16" customWidth="1"/>
    <col min="14364" max="14364" width="21.42578125" style="16" customWidth="1"/>
    <col min="14365" max="14365" width="11.42578125" style="16"/>
    <col min="14366" max="14366" width="20.28515625" style="16" customWidth="1"/>
    <col min="14367" max="14367" width="22.7109375" style="16" customWidth="1"/>
    <col min="14368" max="14368" width="21.7109375" style="16" customWidth="1"/>
    <col min="14369" max="14598" width="11.42578125" style="16"/>
    <col min="14599" max="14599" width="3.140625" style="16" customWidth="1"/>
    <col min="14600" max="14600" width="8.7109375" style="16" customWidth="1"/>
    <col min="14601" max="14601" width="16.42578125" style="16" customWidth="1"/>
    <col min="14602" max="14602" width="9.42578125" style="16" customWidth="1"/>
    <col min="14603" max="14603" width="9" style="16" customWidth="1"/>
    <col min="14604" max="14604" width="9.42578125" style="16" customWidth="1"/>
    <col min="14605" max="14605" width="9.140625" style="16" customWidth="1"/>
    <col min="14606" max="14606" width="13.42578125" style="16" customWidth="1"/>
    <col min="14607" max="14607" width="8.85546875" style="16" customWidth="1"/>
    <col min="14608" max="14608" width="9.28515625" style="16" customWidth="1"/>
    <col min="14609" max="14609" width="8.7109375" style="16" customWidth="1"/>
    <col min="14610" max="14610" width="14.140625" style="16" customWidth="1"/>
    <col min="14611" max="14613" width="9.28515625" style="16" customWidth="1"/>
    <col min="14614" max="14614" width="2.140625" style="16" customWidth="1"/>
    <col min="14615" max="14615" width="16.28515625" style="16" customWidth="1"/>
    <col min="14616" max="14616" width="13.42578125" style="16" customWidth="1"/>
    <col min="14617" max="14617" width="6.42578125" style="16" customWidth="1"/>
    <col min="14618" max="14618" width="10.85546875" style="16" customWidth="1"/>
    <col min="14619" max="14619" width="21.7109375" style="16" customWidth="1"/>
    <col min="14620" max="14620" width="21.42578125" style="16" customWidth="1"/>
    <col min="14621" max="14621" width="11.42578125" style="16"/>
    <col min="14622" max="14622" width="20.28515625" style="16" customWidth="1"/>
    <col min="14623" max="14623" width="22.7109375" style="16" customWidth="1"/>
    <col min="14624" max="14624" width="21.7109375" style="16" customWidth="1"/>
    <col min="14625" max="14854" width="11.42578125" style="16"/>
    <col min="14855" max="14855" width="3.140625" style="16" customWidth="1"/>
    <col min="14856" max="14856" width="8.7109375" style="16" customWidth="1"/>
    <col min="14857" max="14857" width="16.42578125" style="16" customWidth="1"/>
    <col min="14858" max="14858" width="9.42578125" style="16" customWidth="1"/>
    <col min="14859" max="14859" width="9" style="16" customWidth="1"/>
    <col min="14860" max="14860" width="9.42578125" style="16" customWidth="1"/>
    <col min="14861" max="14861" width="9.140625" style="16" customWidth="1"/>
    <col min="14862" max="14862" width="13.42578125" style="16" customWidth="1"/>
    <col min="14863" max="14863" width="8.85546875" style="16" customWidth="1"/>
    <col min="14864" max="14864" width="9.28515625" style="16" customWidth="1"/>
    <col min="14865" max="14865" width="8.7109375" style="16" customWidth="1"/>
    <col min="14866" max="14866" width="14.140625" style="16" customWidth="1"/>
    <col min="14867" max="14869" width="9.28515625" style="16" customWidth="1"/>
    <col min="14870" max="14870" width="2.140625" style="16" customWidth="1"/>
    <col min="14871" max="14871" width="16.28515625" style="16" customWidth="1"/>
    <col min="14872" max="14872" width="13.42578125" style="16" customWidth="1"/>
    <col min="14873" max="14873" width="6.42578125" style="16" customWidth="1"/>
    <col min="14874" max="14874" width="10.85546875" style="16" customWidth="1"/>
    <col min="14875" max="14875" width="21.7109375" style="16" customWidth="1"/>
    <col min="14876" max="14876" width="21.42578125" style="16" customWidth="1"/>
    <col min="14877" max="14877" width="11.42578125" style="16"/>
    <col min="14878" max="14878" width="20.28515625" style="16" customWidth="1"/>
    <col min="14879" max="14879" width="22.7109375" style="16" customWidth="1"/>
    <col min="14880" max="14880" width="21.7109375" style="16" customWidth="1"/>
    <col min="14881" max="15110" width="11.42578125" style="16"/>
    <col min="15111" max="15111" width="3.140625" style="16" customWidth="1"/>
    <col min="15112" max="15112" width="8.7109375" style="16" customWidth="1"/>
    <col min="15113" max="15113" width="16.42578125" style="16" customWidth="1"/>
    <col min="15114" max="15114" width="9.42578125" style="16" customWidth="1"/>
    <col min="15115" max="15115" width="9" style="16" customWidth="1"/>
    <col min="15116" max="15116" width="9.42578125" style="16" customWidth="1"/>
    <col min="15117" max="15117" width="9.140625" style="16" customWidth="1"/>
    <col min="15118" max="15118" width="13.42578125" style="16" customWidth="1"/>
    <col min="15119" max="15119" width="8.85546875" style="16" customWidth="1"/>
    <col min="15120" max="15120" width="9.28515625" style="16" customWidth="1"/>
    <col min="15121" max="15121" width="8.7109375" style="16" customWidth="1"/>
    <col min="15122" max="15122" width="14.140625" style="16" customWidth="1"/>
    <col min="15123" max="15125" width="9.28515625" style="16" customWidth="1"/>
    <col min="15126" max="15126" width="2.140625" style="16" customWidth="1"/>
    <col min="15127" max="15127" width="16.28515625" style="16" customWidth="1"/>
    <col min="15128" max="15128" width="13.42578125" style="16" customWidth="1"/>
    <col min="15129" max="15129" width="6.42578125" style="16" customWidth="1"/>
    <col min="15130" max="15130" width="10.85546875" style="16" customWidth="1"/>
    <col min="15131" max="15131" width="21.7109375" style="16" customWidth="1"/>
    <col min="15132" max="15132" width="21.42578125" style="16" customWidth="1"/>
    <col min="15133" max="15133" width="11.42578125" style="16"/>
    <col min="15134" max="15134" width="20.28515625" style="16" customWidth="1"/>
    <col min="15135" max="15135" width="22.7109375" style="16" customWidth="1"/>
    <col min="15136" max="15136" width="21.7109375" style="16" customWidth="1"/>
    <col min="15137" max="15366" width="11.42578125" style="16"/>
    <col min="15367" max="15367" width="3.140625" style="16" customWidth="1"/>
    <col min="15368" max="15368" width="8.7109375" style="16" customWidth="1"/>
    <col min="15369" max="15369" width="16.42578125" style="16" customWidth="1"/>
    <col min="15370" max="15370" width="9.42578125" style="16" customWidth="1"/>
    <col min="15371" max="15371" width="9" style="16" customWidth="1"/>
    <col min="15372" max="15372" width="9.42578125" style="16" customWidth="1"/>
    <col min="15373" max="15373" width="9.140625" style="16" customWidth="1"/>
    <col min="15374" max="15374" width="13.42578125" style="16" customWidth="1"/>
    <col min="15375" max="15375" width="8.85546875" style="16" customWidth="1"/>
    <col min="15376" max="15376" width="9.28515625" style="16" customWidth="1"/>
    <col min="15377" max="15377" width="8.7109375" style="16" customWidth="1"/>
    <col min="15378" max="15378" width="14.140625" style="16" customWidth="1"/>
    <col min="15379" max="15381" width="9.28515625" style="16" customWidth="1"/>
    <col min="15382" max="15382" width="2.140625" style="16" customWidth="1"/>
    <col min="15383" max="15383" width="16.28515625" style="16" customWidth="1"/>
    <col min="15384" max="15384" width="13.42578125" style="16" customWidth="1"/>
    <col min="15385" max="15385" width="6.42578125" style="16" customWidth="1"/>
    <col min="15386" max="15386" width="10.85546875" style="16" customWidth="1"/>
    <col min="15387" max="15387" width="21.7109375" style="16" customWidth="1"/>
    <col min="15388" max="15388" width="21.42578125" style="16" customWidth="1"/>
    <col min="15389" max="15389" width="11.42578125" style="16"/>
    <col min="15390" max="15390" width="20.28515625" style="16" customWidth="1"/>
    <col min="15391" max="15391" width="22.7109375" style="16" customWidth="1"/>
    <col min="15392" max="15392" width="21.7109375" style="16" customWidth="1"/>
    <col min="15393" max="15622" width="11.42578125" style="16"/>
    <col min="15623" max="15623" width="3.140625" style="16" customWidth="1"/>
    <col min="15624" max="15624" width="8.7109375" style="16" customWidth="1"/>
    <col min="15625" max="15625" width="16.42578125" style="16" customWidth="1"/>
    <col min="15626" max="15626" width="9.42578125" style="16" customWidth="1"/>
    <col min="15627" max="15627" width="9" style="16" customWidth="1"/>
    <col min="15628" max="15628" width="9.42578125" style="16" customWidth="1"/>
    <col min="15629" max="15629" width="9.140625" style="16" customWidth="1"/>
    <col min="15630" max="15630" width="13.42578125" style="16" customWidth="1"/>
    <col min="15631" max="15631" width="8.85546875" style="16" customWidth="1"/>
    <col min="15632" max="15632" width="9.28515625" style="16" customWidth="1"/>
    <col min="15633" max="15633" width="8.7109375" style="16" customWidth="1"/>
    <col min="15634" max="15634" width="14.140625" style="16" customWidth="1"/>
    <col min="15635" max="15637" width="9.28515625" style="16" customWidth="1"/>
    <col min="15638" max="15638" width="2.140625" style="16" customWidth="1"/>
    <col min="15639" max="15639" width="16.28515625" style="16" customWidth="1"/>
    <col min="15640" max="15640" width="13.42578125" style="16" customWidth="1"/>
    <col min="15641" max="15641" width="6.42578125" style="16" customWidth="1"/>
    <col min="15642" max="15642" width="10.85546875" style="16" customWidth="1"/>
    <col min="15643" max="15643" width="21.7109375" style="16" customWidth="1"/>
    <col min="15644" max="15644" width="21.42578125" style="16" customWidth="1"/>
    <col min="15645" max="15645" width="11.42578125" style="16"/>
    <col min="15646" max="15646" width="20.28515625" style="16" customWidth="1"/>
    <col min="15647" max="15647" width="22.7109375" style="16" customWidth="1"/>
    <col min="15648" max="15648" width="21.7109375" style="16" customWidth="1"/>
    <col min="15649" max="15878" width="11.42578125" style="16"/>
    <col min="15879" max="15879" width="3.140625" style="16" customWidth="1"/>
    <col min="15880" max="15880" width="8.7109375" style="16" customWidth="1"/>
    <col min="15881" max="15881" width="16.42578125" style="16" customWidth="1"/>
    <col min="15882" max="15882" width="9.42578125" style="16" customWidth="1"/>
    <col min="15883" max="15883" width="9" style="16" customWidth="1"/>
    <col min="15884" max="15884" width="9.42578125" style="16" customWidth="1"/>
    <col min="15885" max="15885" width="9.140625" style="16" customWidth="1"/>
    <col min="15886" max="15886" width="13.42578125" style="16" customWidth="1"/>
    <col min="15887" max="15887" width="8.85546875" style="16" customWidth="1"/>
    <col min="15888" max="15888" width="9.28515625" style="16" customWidth="1"/>
    <col min="15889" max="15889" width="8.7109375" style="16" customWidth="1"/>
    <col min="15890" max="15890" width="14.140625" style="16" customWidth="1"/>
    <col min="15891" max="15893" width="9.28515625" style="16" customWidth="1"/>
    <col min="15894" max="15894" width="2.140625" style="16" customWidth="1"/>
    <col min="15895" max="15895" width="16.28515625" style="16" customWidth="1"/>
    <col min="15896" max="15896" width="13.42578125" style="16" customWidth="1"/>
    <col min="15897" max="15897" width="6.42578125" style="16" customWidth="1"/>
    <col min="15898" max="15898" width="10.85546875" style="16" customWidth="1"/>
    <col min="15899" max="15899" width="21.7109375" style="16" customWidth="1"/>
    <col min="15900" max="15900" width="21.42578125" style="16" customWidth="1"/>
    <col min="15901" max="15901" width="11.42578125" style="16"/>
    <col min="15902" max="15902" width="20.28515625" style="16" customWidth="1"/>
    <col min="15903" max="15903" width="22.7109375" style="16" customWidth="1"/>
    <col min="15904" max="15904" width="21.7109375" style="16" customWidth="1"/>
    <col min="15905" max="16134" width="11.42578125" style="16"/>
    <col min="16135" max="16135" width="3.140625" style="16" customWidth="1"/>
    <col min="16136" max="16136" width="8.7109375" style="16" customWidth="1"/>
    <col min="16137" max="16137" width="16.42578125" style="16" customWidth="1"/>
    <col min="16138" max="16138" width="9.42578125" style="16" customWidth="1"/>
    <col min="16139" max="16139" width="9" style="16" customWidth="1"/>
    <col min="16140" max="16140" width="9.42578125" style="16" customWidth="1"/>
    <col min="16141" max="16141" width="9.140625" style="16" customWidth="1"/>
    <col min="16142" max="16142" width="13.42578125" style="16" customWidth="1"/>
    <col min="16143" max="16143" width="8.85546875" style="16" customWidth="1"/>
    <col min="16144" max="16144" width="9.28515625" style="16" customWidth="1"/>
    <col min="16145" max="16145" width="8.7109375" style="16" customWidth="1"/>
    <col min="16146" max="16146" width="14.140625" style="16" customWidth="1"/>
    <col min="16147" max="16149" width="9.28515625" style="16" customWidth="1"/>
    <col min="16150" max="16150" width="2.140625" style="16" customWidth="1"/>
    <col min="16151" max="16151" width="16.28515625" style="16" customWidth="1"/>
    <col min="16152" max="16152" width="13.42578125" style="16" customWidth="1"/>
    <col min="16153" max="16153" width="6.42578125" style="16" customWidth="1"/>
    <col min="16154" max="16154" width="10.85546875" style="16" customWidth="1"/>
    <col min="16155" max="16155" width="21.7109375" style="16" customWidth="1"/>
    <col min="16156" max="16156" width="21.42578125" style="16" customWidth="1"/>
    <col min="16157" max="16157" width="11.42578125" style="16"/>
    <col min="16158" max="16158" width="20.28515625" style="16" customWidth="1"/>
    <col min="16159" max="16159" width="22.7109375" style="16" customWidth="1"/>
    <col min="16160" max="16160" width="21.7109375" style="16" customWidth="1"/>
    <col min="16161" max="16384" width="11.42578125" style="16"/>
  </cols>
  <sheetData>
    <row r="1" spans="1:35" s="377" customFormat="1" ht="18" customHeight="1" x14ac:dyDescent="0.2">
      <c r="A1" s="796" t="s">
        <v>0</v>
      </c>
      <c r="B1" s="796"/>
      <c r="C1" s="796"/>
      <c r="D1" s="796"/>
      <c r="E1" s="796"/>
      <c r="F1" s="796"/>
      <c r="G1" s="796"/>
      <c r="H1" s="796"/>
      <c r="I1" s="796"/>
      <c r="J1" s="796"/>
      <c r="K1" s="796"/>
      <c r="L1" s="796"/>
      <c r="M1" s="796"/>
      <c r="N1" s="376"/>
      <c r="O1" s="376"/>
      <c r="Q1" s="378"/>
      <c r="R1" s="378"/>
      <c r="S1" s="378"/>
      <c r="T1" s="378"/>
      <c r="U1" s="378"/>
      <c r="V1" s="378"/>
      <c r="W1" s="379"/>
      <c r="X1" s="380"/>
      <c r="Y1" s="380"/>
      <c r="Z1" s="379"/>
      <c r="AA1" s="380"/>
      <c r="AC1" s="381"/>
    </row>
    <row r="2" spans="1:35" s="377" customFormat="1" ht="18" customHeight="1" x14ac:dyDescent="0.2">
      <c r="A2" s="796" t="s">
        <v>292</v>
      </c>
      <c r="B2" s="796"/>
      <c r="C2" s="796"/>
      <c r="D2" s="796"/>
      <c r="E2" s="796"/>
      <c r="F2" s="796"/>
      <c r="G2" s="796"/>
      <c r="H2" s="796"/>
      <c r="I2" s="796"/>
      <c r="J2" s="796"/>
      <c r="K2" s="796"/>
      <c r="L2" s="796"/>
      <c r="M2" s="796"/>
      <c r="N2" s="376"/>
      <c r="O2" s="376"/>
      <c r="Q2" s="378"/>
      <c r="R2" s="378"/>
      <c r="S2" s="378"/>
      <c r="T2" s="378"/>
      <c r="U2" s="378"/>
      <c r="V2" s="378"/>
      <c r="W2" s="379"/>
      <c r="X2" s="380"/>
      <c r="Y2" s="380"/>
      <c r="Z2" s="379"/>
      <c r="AA2" s="380"/>
      <c r="AC2" s="381"/>
    </row>
    <row r="3" spans="1:35" s="377" customFormat="1" ht="18" customHeight="1" x14ac:dyDescent="0.2">
      <c r="A3" s="796" t="s">
        <v>424</v>
      </c>
      <c r="B3" s="796"/>
      <c r="C3" s="796"/>
      <c r="D3" s="796"/>
      <c r="E3" s="796"/>
      <c r="F3" s="796"/>
      <c r="G3" s="796"/>
      <c r="H3" s="796"/>
      <c r="I3" s="796"/>
      <c r="J3" s="796"/>
      <c r="K3" s="796"/>
      <c r="L3" s="796"/>
      <c r="M3" s="796"/>
      <c r="N3" s="376"/>
      <c r="O3" s="376"/>
      <c r="P3" s="378"/>
      <c r="Q3" s="378"/>
      <c r="R3" s="378"/>
      <c r="S3" s="378"/>
      <c r="T3" s="378"/>
      <c r="U3" s="378"/>
      <c r="V3" s="378"/>
      <c r="W3" s="379"/>
      <c r="X3" s="380"/>
      <c r="Y3" s="380"/>
      <c r="Z3" s="379"/>
      <c r="AA3" s="380"/>
      <c r="AC3" s="381"/>
    </row>
    <row r="4" spans="1:35" s="377" customFormat="1" ht="18" customHeight="1" x14ac:dyDescent="0.2">
      <c r="A4" s="796" t="s">
        <v>1</v>
      </c>
      <c r="B4" s="796"/>
      <c r="C4" s="796"/>
      <c r="D4" s="796"/>
      <c r="E4" s="796"/>
      <c r="F4" s="796"/>
      <c r="G4" s="796"/>
      <c r="H4" s="796"/>
      <c r="I4" s="796"/>
      <c r="J4" s="796"/>
      <c r="K4" s="796"/>
      <c r="L4" s="796"/>
      <c r="M4" s="796"/>
      <c r="N4" s="376"/>
      <c r="O4" s="376"/>
      <c r="P4" s="378"/>
      <c r="Q4" s="378"/>
      <c r="R4" s="378"/>
      <c r="S4" s="378"/>
      <c r="T4" s="378"/>
      <c r="U4" s="378"/>
      <c r="V4" s="378"/>
      <c r="W4" s="379"/>
      <c r="X4" s="380"/>
      <c r="Y4" s="380"/>
      <c r="Z4" s="379"/>
      <c r="AA4" s="380"/>
      <c r="AC4" s="381"/>
    </row>
    <row r="5" spans="1:35" x14ac:dyDescent="0.2">
      <c r="A5" s="7"/>
      <c r="B5" s="558"/>
      <c r="E5" s="558"/>
      <c r="F5" s="1"/>
      <c r="I5" s="1"/>
      <c r="J5" s="1"/>
      <c r="K5" s="1"/>
      <c r="L5" s="1"/>
      <c r="M5" s="364"/>
      <c r="N5" s="1"/>
      <c r="O5" s="1"/>
      <c r="P5" s="67"/>
      <c r="Z5" s="208"/>
      <c r="AC5" s="13"/>
    </row>
    <row r="6" spans="1:35" x14ac:dyDescent="0.2">
      <c r="A6" s="7"/>
      <c r="B6" s="558"/>
      <c r="E6" s="558"/>
      <c r="F6" s="1"/>
      <c r="I6" s="1"/>
      <c r="J6" s="1"/>
      <c r="K6" s="1"/>
      <c r="L6" s="1"/>
      <c r="M6" s="364"/>
      <c r="N6" s="1"/>
      <c r="O6" s="1"/>
      <c r="P6" s="67"/>
      <c r="Z6" s="208"/>
      <c r="AC6" s="13"/>
    </row>
    <row r="7" spans="1:35" x14ac:dyDescent="0.2">
      <c r="A7" s="7"/>
      <c r="B7" s="558"/>
      <c r="E7" s="558"/>
      <c r="F7" s="1"/>
      <c r="I7" s="1"/>
      <c r="J7" s="1"/>
      <c r="K7" s="1"/>
      <c r="L7" s="1"/>
      <c r="M7" s="364"/>
      <c r="N7" s="1"/>
      <c r="O7" s="1"/>
      <c r="P7" s="1"/>
      <c r="Z7" s="208"/>
      <c r="AC7" s="13"/>
    </row>
    <row r="8" spans="1:35" x14ac:dyDescent="0.2">
      <c r="A8" s="7"/>
      <c r="B8" s="558"/>
      <c r="E8" s="558"/>
      <c r="F8" s="1"/>
      <c r="I8" s="1"/>
      <c r="J8" s="1"/>
      <c r="K8" s="1"/>
      <c r="L8" s="1"/>
      <c r="M8" s="364"/>
      <c r="N8" s="1"/>
      <c r="O8" s="1"/>
      <c r="P8" s="1"/>
      <c r="Z8" s="208"/>
      <c r="AC8" s="13"/>
    </row>
    <row r="9" spans="1:35" x14ac:dyDescent="0.2">
      <c r="A9" s="7" t="s">
        <v>252</v>
      </c>
      <c r="B9" s="558"/>
      <c r="E9" s="558"/>
      <c r="F9" s="1"/>
      <c r="I9" s="1"/>
      <c r="J9" s="1"/>
      <c r="K9" s="1"/>
      <c r="L9" s="1"/>
      <c r="M9" s="364"/>
      <c r="N9" s="1"/>
      <c r="O9" s="1"/>
      <c r="P9" s="1"/>
      <c r="Z9" s="208"/>
      <c r="AC9" s="13"/>
    </row>
    <row r="10" spans="1:35" ht="15" customHeight="1" x14ac:dyDescent="0.2">
      <c r="A10" s="28"/>
      <c r="Z10" s="208"/>
      <c r="AC10" s="13"/>
    </row>
    <row r="11" spans="1:35" ht="27" customHeight="1" x14ac:dyDescent="0.2">
      <c r="A11" s="25"/>
      <c r="B11" s="730" t="s">
        <v>169</v>
      </c>
      <c r="C11" s="730"/>
      <c r="D11" s="730"/>
      <c r="E11" s="721"/>
      <c r="Y11" s="209"/>
      <c r="Z11" s="208"/>
      <c r="AC11" s="13"/>
    </row>
    <row r="12" spans="1:35" x14ac:dyDescent="0.2">
      <c r="A12" s="28"/>
      <c r="I12" s="29"/>
      <c r="J12" s="29"/>
      <c r="Y12" s="209"/>
      <c r="Z12" s="208"/>
      <c r="AC12" s="13"/>
    </row>
    <row r="13" spans="1:35" ht="15" customHeight="1" x14ac:dyDescent="0.25">
      <c r="A13" s="28"/>
      <c r="B13" s="540" t="s">
        <v>2</v>
      </c>
      <c r="C13" s="481" t="s">
        <v>3</v>
      </c>
      <c r="D13" s="538" t="s">
        <v>117</v>
      </c>
      <c r="E13" s="504"/>
      <c r="F13" s="29"/>
      <c r="G13" s="29"/>
      <c r="K13" s="365"/>
      <c r="M13" s="16"/>
      <c r="O13" s="20"/>
      <c r="P13" s="20"/>
      <c r="U13" s="208"/>
      <c r="V13" s="324" t="s">
        <v>4</v>
      </c>
      <c r="W13" s="324" t="s">
        <v>5</v>
      </c>
      <c r="X13" s="324" t="s">
        <v>44</v>
      </c>
      <c r="Y13" s="210"/>
      <c r="Z13" s="16"/>
      <c r="AA13" s="13"/>
      <c r="AG13" s="139"/>
      <c r="AH13" s="139"/>
      <c r="AI13" s="139"/>
    </row>
    <row r="14" spans="1:35" ht="15" customHeight="1" x14ac:dyDescent="0.25">
      <c r="A14" s="28"/>
      <c r="B14" s="482" t="s">
        <v>235</v>
      </c>
      <c r="C14" s="483">
        <v>1020</v>
      </c>
      <c r="D14" s="484">
        <v>8205867000</v>
      </c>
      <c r="E14" s="504"/>
      <c r="F14" s="29"/>
      <c r="G14" s="29"/>
      <c r="K14" s="365"/>
      <c r="M14" s="16"/>
      <c r="N14" s="22"/>
      <c r="O14" s="20"/>
      <c r="P14" s="20"/>
      <c r="U14" s="211">
        <f>W14/W21</f>
        <v>0.48206018518518517</v>
      </c>
      <c r="V14" s="482" t="s">
        <v>235</v>
      </c>
      <c r="W14" s="483">
        <v>833</v>
      </c>
      <c r="X14" s="484">
        <v>6367159000</v>
      </c>
      <c r="Y14" s="327"/>
      <c r="Z14" s="16"/>
      <c r="AA14" s="13"/>
      <c r="AG14" s="140"/>
      <c r="AH14" s="141"/>
      <c r="AI14" s="141"/>
    </row>
    <row r="15" spans="1:35" ht="15" customHeight="1" x14ac:dyDescent="0.25">
      <c r="A15" s="28"/>
      <c r="B15" s="485" t="s">
        <v>236</v>
      </c>
      <c r="C15" s="483">
        <v>336</v>
      </c>
      <c r="D15" s="484">
        <v>2604046000</v>
      </c>
      <c r="E15" s="504"/>
      <c r="F15" s="29"/>
      <c r="G15" s="29"/>
      <c r="K15" s="365"/>
      <c r="M15" s="16"/>
      <c r="O15" s="20"/>
      <c r="P15" s="20"/>
      <c r="U15" s="211">
        <f>W15/W21</f>
        <v>0.14641203703703703</v>
      </c>
      <c r="V15" s="485" t="s">
        <v>236</v>
      </c>
      <c r="W15" s="483">
        <v>253</v>
      </c>
      <c r="X15" s="484">
        <v>1857068000</v>
      </c>
      <c r="Y15" s="327"/>
      <c r="Z15" s="16"/>
      <c r="AA15" s="13"/>
      <c r="AG15" s="140"/>
      <c r="AH15" s="141"/>
      <c r="AI15" s="141"/>
    </row>
    <row r="16" spans="1:35" ht="15" customHeight="1" x14ac:dyDescent="0.25">
      <c r="A16" s="28"/>
      <c r="B16" s="483" t="s">
        <v>237</v>
      </c>
      <c r="C16" s="483">
        <v>170</v>
      </c>
      <c r="D16" s="484">
        <v>1296126000</v>
      </c>
      <c r="E16" s="504"/>
      <c r="F16" s="29"/>
      <c r="G16" s="29"/>
      <c r="K16" s="365"/>
      <c r="M16" s="16"/>
      <c r="O16" s="20"/>
      <c r="P16" s="20"/>
      <c r="U16" s="211">
        <f>W16/W21</f>
        <v>9.5486111111111105E-2</v>
      </c>
      <c r="V16" s="483" t="s">
        <v>237</v>
      </c>
      <c r="W16" s="483">
        <v>165</v>
      </c>
      <c r="X16" s="484">
        <v>1171132000</v>
      </c>
      <c r="Y16" s="327"/>
      <c r="Z16" s="16"/>
      <c r="AA16" s="13"/>
      <c r="AG16" s="140"/>
      <c r="AH16" s="141"/>
      <c r="AI16" s="141"/>
    </row>
    <row r="17" spans="1:35" ht="15" customHeight="1" x14ac:dyDescent="0.25">
      <c r="A17" s="28"/>
      <c r="B17" s="483" t="s">
        <v>238</v>
      </c>
      <c r="C17" s="483">
        <v>188</v>
      </c>
      <c r="D17" s="484">
        <v>1377388000</v>
      </c>
      <c r="E17" s="504"/>
      <c r="F17" s="29"/>
      <c r="G17" s="29"/>
      <c r="K17" s="365"/>
      <c r="M17" s="16"/>
      <c r="O17" s="20"/>
      <c r="P17" s="20"/>
      <c r="U17" s="211">
        <f>W17/W21</f>
        <v>0.10590277777777778</v>
      </c>
      <c r="V17" s="483" t="s">
        <v>238</v>
      </c>
      <c r="W17" s="483">
        <v>183</v>
      </c>
      <c r="X17" s="484">
        <v>1233845000</v>
      </c>
      <c r="Y17" s="327"/>
      <c r="Z17" s="16"/>
      <c r="AA17" s="13"/>
      <c r="AG17" s="140"/>
      <c r="AH17" s="141"/>
      <c r="AI17" s="141"/>
    </row>
    <row r="18" spans="1:35" ht="15" customHeight="1" x14ac:dyDescent="0.25">
      <c r="A18" s="28"/>
      <c r="B18" s="483" t="s">
        <v>285</v>
      </c>
      <c r="C18" s="483">
        <v>81</v>
      </c>
      <c r="D18" s="484">
        <v>525705000</v>
      </c>
      <c r="E18" s="504"/>
      <c r="F18" s="29"/>
      <c r="G18" s="29"/>
      <c r="K18" s="365"/>
      <c r="M18" s="16"/>
      <c r="O18" s="20"/>
      <c r="P18" s="20"/>
      <c r="U18" s="211">
        <f>W18/W21</f>
        <v>7.2916666666666671E-2</v>
      </c>
      <c r="V18" s="483" t="s">
        <v>285</v>
      </c>
      <c r="W18" s="483">
        <v>126</v>
      </c>
      <c r="X18" s="484">
        <v>762069000</v>
      </c>
      <c r="Y18" s="327"/>
      <c r="Z18" s="16"/>
      <c r="AA18" s="13"/>
      <c r="AG18" s="140"/>
      <c r="AH18" s="141"/>
      <c r="AI18" s="141"/>
    </row>
    <row r="19" spans="1:35" ht="15" customHeight="1" x14ac:dyDescent="0.25">
      <c r="A19" s="28"/>
      <c r="B19" s="483" t="s">
        <v>286</v>
      </c>
      <c r="C19" s="483">
        <v>54</v>
      </c>
      <c r="D19" s="484">
        <v>307584000</v>
      </c>
      <c r="E19" s="504"/>
      <c r="F19" s="29"/>
      <c r="G19" s="29"/>
      <c r="K19" s="365"/>
      <c r="M19" s="16"/>
      <c r="O19" s="20"/>
      <c r="P19" s="20"/>
      <c r="U19" s="211">
        <f>W19/W21</f>
        <v>5.6712962962962965E-2</v>
      </c>
      <c r="V19" s="483" t="s">
        <v>286</v>
      </c>
      <c r="W19" s="483">
        <v>98</v>
      </c>
      <c r="X19" s="484">
        <v>529119000</v>
      </c>
      <c r="Y19" s="208"/>
      <c r="Z19" s="16"/>
      <c r="AA19" s="13"/>
      <c r="AG19" s="140"/>
      <c r="AH19" s="141"/>
      <c r="AI19" s="141"/>
    </row>
    <row r="20" spans="1:35" ht="15" customHeight="1" x14ac:dyDescent="0.2">
      <c r="A20" s="28"/>
      <c r="B20" s="483" t="s">
        <v>287</v>
      </c>
      <c r="C20" s="483">
        <v>37</v>
      </c>
      <c r="D20" s="484">
        <v>191412000</v>
      </c>
      <c r="E20" s="504"/>
      <c r="F20" s="29"/>
      <c r="G20" s="29"/>
      <c r="K20" s="365"/>
      <c r="M20" s="16"/>
      <c r="O20" s="20"/>
      <c r="P20" s="20"/>
      <c r="U20" s="211">
        <f>W20/W21</f>
        <v>4.0509259259259259E-2</v>
      </c>
      <c r="V20" s="483" t="s">
        <v>287</v>
      </c>
      <c r="W20" s="483">
        <v>70</v>
      </c>
      <c r="X20" s="484">
        <v>334064000</v>
      </c>
      <c r="Z20" s="16"/>
      <c r="AA20" s="13"/>
    </row>
    <row r="21" spans="1:35" ht="15" customHeight="1" x14ac:dyDescent="0.2">
      <c r="A21" s="28"/>
      <c r="B21" s="541" t="s">
        <v>6</v>
      </c>
      <c r="C21" s="479">
        <f>SUM(C14:C20)</f>
        <v>1886</v>
      </c>
      <c r="D21" s="539">
        <f>SUM(D14:D20)</f>
        <v>14508128000</v>
      </c>
      <c r="E21" s="504"/>
      <c r="F21" s="29"/>
      <c r="G21" s="29"/>
      <c r="K21" s="365"/>
      <c r="M21" s="16"/>
      <c r="O21" s="68"/>
      <c r="P21" s="68"/>
      <c r="Q21" s="68"/>
      <c r="R21" s="68"/>
      <c r="S21" s="68"/>
      <c r="T21" s="68"/>
      <c r="U21" s="212">
        <f>SUM(U14:U20)</f>
        <v>1</v>
      </c>
      <c r="V21" s="213"/>
      <c r="W21" s="214">
        <f>SUM(W14:W20)</f>
        <v>1728</v>
      </c>
      <c r="X21" s="215">
        <f>SUM(X14:X20)</f>
        <v>12254456000</v>
      </c>
      <c r="Z21" s="16"/>
      <c r="AA21" s="13"/>
    </row>
    <row r="22" spans="1:35" x14ac:dyDescent="0.2">
      <c r="A22" s="28"/>
      <c r="B22" s="689" t="s">
        <v>345</v>
      </c>
      <c r="F22" s="19"/>
      <c r="I22" s="29"/>
      <c r="J22" s="29"/>
      <c r="Y22" s="209"/>
      <c r="Z22" s="208"/>
      <c r="AC22" s="13"/>
    </row>
    <row r="23" spans="1:35" ht="15" customHeight="1" x14ac:dyDescent="0.2">
      <c r="A23" s="28"/>
      <c r="E23" s="486"/>
      <c r="G23" s="69"/>
      <c r="Y23" s="216">
        <f>+C14+C16</f>
        <v>1190</v>
      </c>
      <c r="Z23" s="192" t="s">
        <v>7</v>
      </c>
      <c r="AC23" s="13"/>
    </row>
    <row r="24" spans="1:35" ht="15" customHeight="1" x14ac:dyDescent="0.2">
      <c r="A24" s="28"/>
      <c r="C24" s="487"/>
      <c r="D24" s="487"/>
      <c r="E24" s="487"/>
      <c r="I24" s="15"/>
      <c r="Y24" s="192">
        <v>10315</v>
      </c>
      <c r="Z24" s="192" t="s">
        <v>8</v>
      </c>
      <c r="AB24" s="19"/>
    </row>
    <row r="25" spans="1:35" ht="15" customHeight="1" x14ac:dyDescent="0.2">
      <c r="A25" s="28"/>
      <c r="C25" s="487"/>
      <c r="D25" s="487"/>
      <c r="E25" s="486"/>
      <c r="Y25" s="211"/>
      <c r="Z25" s="208"/>
      <c r="AA25" s="217"/>
      <c r="AB25" s="19"/>
    </row>
    <row r="26" spans="1:35" ht="15" customHeight="1" x14ac:dyDescent="0.2">
      <c r="A26" s="28"/>
      <c r="B26" s="524"/>
      <c r="C26" s="489"/>
      <c r="D26" s="489"/>
      <c r="E26" s="486"/>
      <c r="Y26" s="211"/>
      <c r="Z26" s="208"/>
      <c r="AA26" s="217"/>
      <c r="AB26" s="19"/>
    </row>
    <row r="27" spans="1:35" ht="15" customHeight="1" x14ac:dyDescent="0.2">
      <c r="A27" s="28"/>
      <c r="B27" s="488"/>
      <c r="C27" s="489"/>
      <c r="D27" s="489"/>
      <c r="E27" s="486"/>
      <c r="Y27" s="211"/>
      <c r="Z27" s="208"/>
      <c r="AA27" s="217"/>
      <c r="AB27" s="19"/>
    </row>
    <row r="28" spans="1:35" ht="15" customHeight="1" x14ac:dyDescent="0.2">
      <c r="A28" s="28"/>
      <c r="B28" s="488"/>
      <c r="C28" s="489"/>
      <c r="D28" s="489"/>
      <c r="E28" s="486"/>
      <c r="Y28" s="211"/>
      <c r="Z28" s="208"/>
      <c r="AA28" s="217"/>
      <c r="AB28" s="19"/>
    </row>
    <row r="29" spans="1:35" ht="24.75" customHeight="1" x14ac:dyDescent="0.2">
      <c r="A29" s="28"/>
      <c r="B29" s="730" t="s">
        <v>170</v>
      </c>
      <c r="C29" s="730"/>
      <c r="D29" s="730"/>
      <c r="E29" s="721"/>
      <c r="I29" s="29"/>
      <c r="J29" s="29"/>
      <c r="Y29" s="211"/>
      <c r="Z29" s="208"/>
      <c r="AA29" s="217"/>
      <c r="AB29" s="19"/>
    </row>
    <row r="30" spans="1:35" ht="15" customHeight="1" x14ac:dyDescent="0.2">
      <c r="A30" s="28"/>
      <c r="B30" s="488"/>
      <c r="C30" s="489"/>
      <c r="D30" s="489"/>
      <c r="E30" s="486"/>
      <c r="I30" s="29"/>
      <c r="J30" s="29"/>
      <c r="Y30" s="211"/>
      <c r="Z30" s="208"/>
      <c r="AA30" s="217"/>
      <c r="AB30" s="19"/>
    </row>
    <row r="31" spans="1:35" ht="15" customHeight="1" x14ac:dyDescent="0.2">
      <c r="A31" s="28"/>
      <c r="B31" s="540" t="s">
        <v>2</v>
      </c>
      <c r="C31" s="481" t="s">
        <v>189</v>
      </c>
      <c r="D31" s="538" t="s">
        <v>117</v>
      </c>
      <c r="E31" s="559"/>
      <c r="F31" s="9"/>
      <c r="G31" s="29"/>
      <c r="I31" s="29"/>
      <c r="L31" s="365"/>
      <c r="M31" s="16"/>
      <c r="P31" s="20"/>
      <c r="V31" s="208"/>
      <c r="W31" s="192"/>
      <c r="X31" s="211"/>
      <c r="Y31" s="208"/>
      <c r="Z31" s="217"/>
      <c r="AA31" s="19"/>
    </row>
    <row r="32" spans="1:35" ht="15" customHeight="1" x14ac:dyDescent="0.2">
      <c r="A32" s="28"/>
      <c r="B32" s="483" t="s">
        <v>235</v>
      </c>
      <c r="C32" s="490">
        <v>385</v>
      </c>
      <c r="D32" s="484">
        <v>6644490216.5099974</v>
      </c>
      <c r="E32" s="559"/>
      <c r="F32" s="9"/>
      <c r="G32" s="29"/>
      <c r="I32" s="29"/>
      <c r="L32" s="365"/>
      <c r="M32" s="16"/>
      <c r="P32" s="20"/>
      <c r="V32" s="208"/>
      <c r="W32" s="324" t="s">
        <v>235</v>
      </c>
      <c r="X32" s="324">
        <v>1094</v>
      </c>
      <c r="Y32" s="324">
        <v>18699552024.320038</v>
      </c>
      <c r="Z32" s="217"/>
      <c r="AA32" s="19"/>
    </row>
    <row r="33" spans="1:28" ht="15" customHeight="1" x14ac:dyDescent="0.25">
      <c r="A33" s="28"/>
      <c r="B33" s="491" t="s">
        <v>236</v>
      </c>
      <c r="C33" s="490">
        <v>93</v>
      </c>
      <c r="D33" s="484">
        <v>2064251136.6800005</v>
      </c>
      <c r="E33" s="559"/>
      <c r="F33" s="9"/>
      <c r="G33" s="29"/>
      <c r="I33" s="29"/>
      <c r="L33" s="365"/>
      <c r="M33" s="16"/>
      <c r="P33" s="20"/>
      <c r="V33" s="211">
        <f>+C32/C36</f>
        <v>0.80208333333333337</v>
      </c>
      <c r="W33" s="402" t="s">
        <v>235</v>
      </c>
      <c r="X33" s="403">
        <v>432</v>
      </c>
      <c r="Y33" s="400">
        <v>8218825077.6499739</v>
      </c>
      <c r="Z33" s="217"/>
      <c r="AA33" s="19"/>
    </row>
    <row r="34" spans="1:28" ht="15" customHeight="1" x14ac:dyDescent="0.25">
      <c r="A34" s="28"/>
      <c r="B34" s="483" t="s">
        <v>237</v>
      </c>
      <c r="C34" s="490">
        <v>1</v>
      </c>
      <c r="D34" s="484">
        <v>15407879.4</v>
      </c>
      <c r="E34" s="559"/>
      <c r="F34" s="9"/>
      <c r="G34" s="29"/>
      <c r="I34" s="29"/>
      <c r="L34" s="365"/>
      <c r="M34" s="16"/>
      <c r="P34" s="20"/>
      <c r="V34" s="211">
        <f>+C33/C36</f>
        <v>0.19375000000000001</v>
      </c>
      <c r="W34" s="401" t="s">
        <v>236</v>
      </c>
      <c r="X34" s="403">
        <v>79</v>
      </c>
      <c r="Y34" s="400">
        <v>1783604211.2500002</v>
      </c>
      <c r="Z34" s="217"/>
      <c r="AA34" s="19"/>
    </row>
    <row r="35" spans="1:28" ht="15" customHeight="1" x14ac:dyDescent="0.25">
      <c r="A35" s="28"/>
      <c r="B35" s="483" t="s">
        <v>238</v>
      </c>
      <c r="C35" s="490">
        <v>1</v>
      </c>
      <c r="D35" s="484">
        <v>18135045.27</v>
      </c>
      <c r="E35" s="559"/>
      <c r="F35" s="9"/>
      <c r="G35" s="29"/>
      <c r="I35" s="29"/>
      <c r="L35" s="365"/>
      <c r="M35" s="16"/>
      <c r="P35" s="20"/>
      <c r="V35" s="211">
        <f>C34/C36</f>
        <v>2.0833333333333333E-3</v>
      </c>
      <c r="W35" s="401" t="s">
        <v>237</v>
      </c>
      <c r="X35" s="403">
        <v>1</v>
      </c>
      <c r="Y35" s="400">
        <v>14792598.48</v>
      </c>
      <c r="Z35" s="217"/>
      <c r="AA35" s="19"/>
    </row>
    <row r="36" spans="1:28" ht="15" customHeight="1" x14ac:dyDescent="0.25">
      <c r="A36" s="28"/>
      <c r="B36" s="541" t="s">
        <v>6</v>
      </c>
      <c r="C36" s="479">
        <f>SUM(C32:C35)</f>
        <v>480</v>
      </c>
      <c r="D36" s="539">
        <f>SUM(D32:D35)</f>
        <v>8742284277.8599987</v>
      </c>
      <c r="E36" s="560"/>
      <c r="F36" s="9"/>
      <c r="G36" s="29"/>
      <c r="I36" s="29"/>
      <c r="L36" s="365"/>
      <c r="M36" s="16"/>
      <c r="P36" s="20"/>
      <c r="V36" s="211">
        <f>+C35/C36</f>
        <v>2.0833333333333333E-3</v>
      </c>
      <c r="W36" s="402" t="s">
        <v>238</v>
      </c>
      <c r="X36" s="403">
        <v>0</v>
      </c>
      <c r="Y36" s="400">
        <v>0</v>
      </c>
      <c r="Z36" s="217"/>
      <c r="AA36" s="19"/>
    </row>
    <row r="37" spans="1:28" ht="15" customHeight="1" x14ac:dyDescent="0.2">
      <c r="A37" s="28"/>
      <c r="B37" s="689" t="s">
        <v>345</v>
      </c>
      <c r="C37" s="562"/>
      <c r="D37" s="562"/>
      <c r="E37" s="514"/>
      <c r="F37" s="43"/>
      <c r="I37" s="29"/>
      <c r="J37" s="29"/>
      <c r="W37" s="218"/>
      <c r="X37" s="325"/>
      <c r="Y37" s="326"/>
      <c r="Z37" s="233">
        <v>0</v>
      </c>
      <c r="AA37" s="217"/>
      <c r="AB37" s="19"/>
    </row>
    <row r="38" spans="1:28" ht="15" customHeight="1" x14ac:dyDescent="0.2">
      <c r="A38" s="28"/>
      <c r="B38" s="561"/>
      <c r="C38" s="563"/>
      <c r="D38" s="563"/>
      <c r="E38" s="514"/>
      <c r="F38" s="43"/>
      <c r="I38" s="29"/>
      <c r="J38" s="29"/>
      <c r="W38" s="218"/>
      <c r="X38" s="325"/>
      <c r="Y38" s="326"/>
      <c r="Z38" s="233">
        <v>0</v>
      </c>
      <c r="AA38" s="217"/>
      <c r="AB38" s="19"/>
    </row>
    <row r="39" spans="1:28" ht="15" customHeight="1" x14ac:dyDescent="0.2">
      <c r="A39" s="28"/>
      <c r="B39" s="561"/>
      <c r="C39" s="563"/>
      <c r="D39" s="563"/>
      <c r="E39" s="564"/>
      <c r="F39" s="43"/>
      <c r="I39" s="29"/>
      <c r="J39" s="29"/>
      <c r="W39" s="218"/>
      <c r="AA39" s="217"/>
      <c r="AB39" s="19"/>
    </row>
    <row r="40" spans="1:28" ht="15" customHeight="1" x14ac:dyDescent="0.2">
      <c r="A40" s="28"/>
      <c r="B40" s="565"/>
      <c r="F40" s="19"/>
      <c r="I40" s="29"/>
      <c r="J40" s="29"/>
      <c r="W40" s="218"/>
      <c r="AA40" s="217"/>
      <c r="AB40" s="19"/>
    </row>
    <row r="41" spans="1:28" ht="15" customHeight="1" x14ac:dyDescent="0.2">
      <c r="A41" s="28"/>
      <c r="I41" s="29"/>
      <c r="J41" s="29"/>
      <c r="W41" s="219"/>
      <c r="X41" s="213"/>
      <c r="Y41" s="214">
        <f>SUM(Y33:Y38)</f>
        <v>10017221887.379974</v>
      </c>
      <c r="Z41" s="215">
        <f>SUM(Z33:Z38)</f>
        <v>0</v>
      </c>
      <c r="AA41" s="217"/>
      <c r="AB41" s="19"/>
    </row>
    <row r="42" spans="1:28" ht="15" customHeight="1" x14ac:dyDescent="0.2">
      <c r="A42" s="28"/>
      <c r="F42" s="19"/>
      <c r="I42" s="29"/>
      <c r="J42" s="29"/>
      <c r="Y42" s="211"/>
      <c r="Z42" s="208"/>
      <c r="AA42" s="217"/>
      <c r="AB42" s="19"/>
    </row>
    <row r="43" spans="1:28" ht="15" customHeight="1" x14ac:dyDescent="0.2">
      <c r="A43" s="28"/>
      <c r="B43" s="488"/>
      <c r="C43" s="489"/>
      <c r="D43" s="489"/>
      <c r="E43" s="486"/>
      <c r="I43" s="29"/>
      <c r="J43" s="29"/>
      <c r="Y43" s="211"/>
      <c r="Z43" s="208"/>
      <c r="AA43" s="217"/>
      <c r="AB43" s="19"/>
    </row>
    <row r="44" spans="1:28" ht="15" customHeight="1" x14ac:dyDescent="0.2">
      <c r="A44" s="28"/>
      <c r="B44" s="488"/>
      <c r="C44" s="489"/>
      <c r="D44" s="489"/>
      <c r="E44" s="486"/>
      <c r="H44" s="65"/>
      <c r="Y44" s="211"/>
      <c r="Z44" s="208"/>
      <c r="AA44" s="217"/>
      <c r="AB44" s="19"/>
    </row>
    <row r="45" spans="1:28" ht="15" customHeight="1" x14ac:dyDescent="0.2">
      <c r="A45" s="28"/>
      <c r="B45" s="488"/>
      <c r="C45" s="489"/>
      <c r="D45" s="489"/>
      <c r="E45" s="486"/>
      <c r="Y45" s="211"/>
      <c r="Z45" s="208"/>
      <c r="AA45" s="217"/>
      <c r="AB45" s="19"/>
    </row>
    <row r="46" spans="1:28" ht="15" customHeight="1" x14ac:dyDescent="0.2">
      <c r="A46" s="28"/>
      <c r="B46" s="488"/>
      <c r="C46" s="489"/>
      <c r="D46" s="489"/>
      <c r="E46" s="486"/>
      <c r="Y46" s="211"/>
      <c r="Z46" s="208"/>
      <c r="AA46" s="217"/>
      <c r="AB46" s="19"/>
    </row>
    <row r="47" spans="1:28" ht="15" customHeight="1" x14ac:dyDescent="0.2">
      <c r="A47" s="28"/>
      <c r="B47" s="488"/>
      <c r="C47" s="489"/>
      <c r="D47" s="489"/>
      <c r="E47" s="486"/>
      <c r="H47" s="9"/>
      <c r="I47" s="9"/>
      <c r="J47" s="9"/>
      <c r="Y47" s="211"/>
      <c r="Z47" s="208"/>
      <c r="AA47" s="217"/>
      <c r="AB47" s="19"/>
    </row>
    <row r="48" spans="1:28" ht="15" customHeight="1" x14ac:dyDescent="0.2">
      <c r="A48" s="28"/>
      <c r="B48" s="488"/>
      <c r="C48" s="489"/>
      <c r="D48" s="489"/>
      <c r="E48" s="486"/>
      <c r="H48" s="9"/>
      <c r="I48" s="9"/>
      <c r="J48" s="9"/>
      <c r="Y48" s="211"/>
      <c r="Z48" s="208"/>
      <c r="AA48" s="217"/>
      <c r="AB48" s="19"/>
    </row>
    <row r="49" spans="1:28" ht="34.5" customHeight="1" x14ac:dyDescent="0.2">
      <c r="A49" s="28"/>
      <c r="B49" s="730" t="s">
        <v>171</v>
      </c>
      <c r="C49" s="730"/>
      <c r="D49" s="730"/>
      <c r="E49" s="721"/>
      <c r="H49" s="9"/>
      <c r="I49" s="9"/>
      <c r="J49" s="9"/>
      <c r="Y49" s="211"/>
      <c r="Z49" s="208"/>
      <c r="AA49" s="217"/>
      <c r="AB49" s="19"/>
    </row>
    <row r="50" spans="1:28" ht="15" customHeight="1" x14ac:dyDescent="0.2">
      <c r="A50" s="28"/>
      <c r="B50" s="488"/>
      <c r="C50" s="489"/>
      <c r="D50" s="489"/>
      <c r="E50" s="486"/>
      <c r="H50" s="9"/>
      <c r="I50" s="9"/>
      <c r="J50" s="9"/>
      <c r="Y50" s="211"/>
      <c r="Z50" s="208"/>
      <c r="AA50" s="217"/>
      <c r="AB50" s="19"/>
    </row>
    <row r="51" spans="1:28" ht="15" customHeight="1" x14ac:dyDescent="0.2">
      <c r="A51" s="28"/>
      <c r="B51" s="540" t="s">
        <v>2</v>
      </c>
      <c r="C51" s="481" t="s">
        <v>3</v>
      </c>
      <c r="D51" s="538" t="s">
        <v>117</v>
      </c>
      <c r="E51" s="559"/>
      <c r="H51" s="9"/>
      <c r="I51" s="9"/>
      <c r="L51" s="365"/>
      <c r="M51" s="16"/>
      <c r="P51" s="20"/>
      <c r="V51" s="208"/>
      <c r="W51" s="192"/>
      <c r="X51" s="211"/>
      <c r="Y51" s="208"/>
      <c r="Z51" s="217"/>
      <c r="AA51" s="19"/>
    </row>
    <row r="52" spans="1:28" ht="15" customHeight="1" x14ac:dyDescent="0.2">
      <c r="A52" s="28"/>
      <c r="B52" s="482">
        <v>1</v>
      </c>
      <c r="C52" s="483">
        <f>+C14+C32</f>
        <v>1405</v>
      </c>
      <c r="D52" s="484">
        <f>+D14+D32</f>
        <v>14850357216.509998</v>
      </c>
      <c r="E52" s="559"/>
      <c r="H52" s="9"/>
      <c r="I52" s="9"/>
      <c r="L52" s="365"/>
      <c r="M52" s="16"/>
      <c r="N52" s="74"/>
      <c r="P52" s="20"/>
      <c r="V52" s="208"/>
      <c r="W52" s="192"/>
      <c r="X52" s="211"/>
      <c r="Y52" s="208"/>
      <c r="Z52" s="217"/>
      <c r="AA52" s="19"/>
    </row>
    <row r="53" spans="1:28" ht="15" customHeight="1" x14ac:dyDescent="0.2">
      <c r="A53" s="28"/>
      <c r="B53" s="485">
        <v>1.5</v>
      </c>
      <c r="C53" s="483">
        <f t="shared" ref="C53:C55" si="0">+C15+C33</f>
        <v>429</v>
      </c>
      <c r="D53" s="484">
        <f>+D15+D33</f>
        <v>4668297136.6800003</v>
      </c>
      <c r="E53" s="559"/>
      <c r="H53" s="9"/>
      <c r="I53" s="9"/>
      <c r="L53" s="365"/>
      <c r="M53" s="16"/>
      <c r="P53" s="20"/>
      <c r="V53" s="208"/>
      <c r="W53" s="192"/>
      <c r="X53" s="211"/>
      <c r="Y53" s="208"/>
      <c r="Z53" s="217"/>
      <c r="AA53" s="19"/>
    </row>
    <row r="54" spans="1:28" ht="15" customHeight="1" x14ac:dyDescent="0.2">
      <c r="A54" s="28"/>
      <c r="B54" s="483">
        <v>2</v>
      </c>
      <c r="C54" s="483">
        <f>+C16+C34</f>
        <v>171</v>
      </c>
      <c r="D54" s="484">
        <f>+D16+D34</f>
        <v>1311533879.4000001</v>
      </c>
      <c r="E54" s="560"/>
      <c r="H54" s="9"/>
      <c r="I54" s="9"/>
      <c r="L54" s="365"/>
      <c r="M54" s="16"/>
      <c r="P54" s="20"/>
      <c r="V54" s="208"/>
      <c r="W54" s="192"/>
      <c r="X54" s="211"/>
      <c r="Y54" s="208"/>
      <c r="Z54" s="217"/>
      <c r="AA54" s="19"/>
    </row>
    <row r="55" spans="1:28" ht="15" customHeight="1" x14ac:dyDescent="0.2">
      <c r="A55" s="28"/>
      <c r="B55" s="483">
        <v>3</v>
      </c>
      <c r="C55" s="483">
        <f t="shared" si="0"/>
        <v>189</v>
      </c>
      <c r="D55" s="484">
        <f>+D17+D35</f>
        <v>1395523045.27</v>
      </c>
      <c r="E55" s="560"/>
      <c r="H55" s="9"/>
      <c r="I55" s="9"/>
      <c r="L55" s="365"/>
      <c r="M55" s="16"/>
      <c r="P55" s="20"/>
      <c r="V55" s="208"/>
      <c r="W55" s="192"/>
      <c r="X55" s="211"/>
      <c r="Y55" s="208"/>
      <c r="Z55" s="217"/>
      <c r="AA55" s="19"/>
    </row>
    <row r="56" spans="1:28" ht="15" customHeight="1" x14ac:dyDescent="0.2">
      <c r="A56" s="28"/>
      <c r="B56" s="483">
        <v>4</v>
      </c>
      <c r="C56" s="483">
        <f t="shared" ref="C56:C58" si="1">+C18</f>
        <v>81</v>
      </c>
      <c r="D56" s="484">
        <f>+D18</f>
        <v>525705000</v>
      </c>
      <c r="E56" s="560"/>
      <c r="H56" s="9"/>
      <c r="I56" s="9"/>
      <c r="L56" s="365"/>
      <c r="M56" s="16"/>
      <c r="P56" s="20"/>
      <c r="V56" s="208"/>
      <c r="W56" s="192"/>
      <c r="X56" s="211"/>
      <c r="Y56" s="208"/>
      <c r="Z56" s="217"/>
      <c r="AA56" s="19"/>
    </row>
    <row r="57" spans="1:28" ht="15" customHeight="1" x14ac:dyDescent="0.2">
      <c r="A57" s="28"/>
      <c r="B57" s="483">
        <v>5</v>
      </c>
      <c r="C57" s="483">
        <f t="shared" si="1"/>
        <v>54</v>
      </c>
      <c r="D57" s="484">
        <f>+D19</f>
        <v>307584000</v>
      </c>
      <c r="E57" s="560"/>
      <c r="H57" s="9"/>
      <c r="I57" s="9"/>
      <c r="L57" s="365"/>
      <c r="M57" s="16"/>
      <c r="P57" s="20"/>
      <c r="V57" s="208"/>
      <c r="W57" s="192"/>
      <c r="X57" s="211"/>
      <c r="Y57" s="208"/>
      <c r="Z57" s="217"/>
      <c r="AA57" s="19"/>
    </row>
    <row r="58" spans="1:28" ht="15" customHeight="1" x14ac:dyDescent="0.2">
      <c r="A58" s="28"/>
      <c r="B58" s="483">
        <v>6</v>
      </c>
      <c r="C58" s="483">
        <f t="shared" si="1"/>
        <v>37</v>
      </c>
      <c r="D58" s="484">
        <f>+D20</f>
        <v>191412000</v>
      </c>
      <c r="E58" s="559"/>
      <c r="H58" s="9"/>
      <c r="I58" s="9"/>
      <c r="L58" s="365"/>
      <c r="M58" s="16"/>
      <c r="P58" s="20"/>
      <c r="V58" s="208"/>
      <c r="W58" s="192"/>
      <c r="X58" s="211"/>
      <c r="Y58" s="208"/>
      <c r="Z58" s="217"/>
      <c r="AA58" s="19"/>
    </row>
    <row r="59" spans="1:28" ht="15" customHeight="1" x14ac:dyDescent="0.2">
      <c r="A59" s="28"/>
      <c r="B59" s="541" t="s">
        <v>6</v>
      </c>
      <c r="C59" s="479">
        <f>SUM(C52:C58)</f>
        <v>2366</v>
      </c>
      <c r="D59" s="539">
        <f>SUM(D52:D58)</f>
        <v>23250412277.860001</v>
      </c>
      <c r="H59" s="9"/>
      <c r="I59" s="9"/>
      <c r="L59" s="365"/>
      <c r="M59" s="16"/>
      <c r="P59" s="20"/>
      <c r="V59" s="208"/>
      <c r="W59" s="192"/>
      <c r="X59" s="211"/>
      <c r="Y59" s="208"/>
      <c r="Z59" s="217"/>
      <c r="AA59" s="19"/>
    </row>
    <row r="60" spans="1:28" ht="15" customHeight="1" x14ac:dyDescent="0.2">
      <c r="A60" s="28"/>
      <c r="B60" s="689" t="s">
        <v>345</v>
      </c>
      <c r="F60" s="19"/>
      <c r="G60" s="16"/>
      <c r="H60" s="9"/>
      <c r="I60" s="9"/>
      <c r="J60" s="9"/>
      <c r="Y60" s="211"/>
      <c r="Z60" s="208"/>
      <c r="AA60" s="217"/>
      <c r="AB60" s="19"/>
    </row>
    <row r="61" spans="1:28" ht="15" customHeight="1" x14ac:dyDescent="0.2">
      <c r="A61" s="28"/>
      <c r="B61" s="488"/>
      <c r="C61" s="487"/>
      <c r="D61" s="487"/>
      <c r="E61" s="486"/>
      <c r="H61" s="9"/>
      <c r="I61" s="9"/>
      <c r="J61" s="9"/>
      <c r="Y61" s="211"/>
      <c r="Z61" s="208"/>
      <c r="AA61" s="217"/>
      <c r="AB61" s="19"/>
    </row>
    <row r="62" spans="1:28" ht="15" customHeight="1" x14ac:dyDescent="0.2">
      <c r="A62" s="28"/>
      <c r="B62" s="488"/>
      <c r="C62" s="487"/>
      <c r="D62" s="487"/>
      <c r="E62" s="486"/>
      <c r="G62" s="70"/>
      <c r="Y62" s="211"/>
      <c r="Z62" s="208"/>
      <c r="AA62" s="217"/>
      <c r="AB62" s="19"/>
    </row>
    <row r="63" spans="1:28" ht="15" customHeight="1" x14ac:dyDescent="0.2">
      <c r="A63" s="28"/>
      <c r="B63" s="488"/>
      <c r="C63" s="492"/>
      <c r="D63" s="492"/>
      <c r="E63" s="486"/>
      <c r="G63" s="205"/>
      <c r="Y63" s="211"/>
      <c r="Z63" s="208"/>
      <c r="AA63" s="217"/>
      <c r="AB63" s="19"/>
    </row>
    <row r="64" spans="1:28" ht="15" customHeight="1" x14ac:dyDescent="0.2">
      <c r="A64" s="28"/>
      <c r="B64" s="488"/>
      <c r="C64" s="489"/>
      <c r="D64" s="489"/>
      <c r="E64" s="678"/>
      <c r="I64" s="66"/>
      <c r="Y64" s="211"/>
      <c r="Z64" s="208"/>
      <c r="AA64" s="217"/>
      <c r="AB64" s="19"/>
    </row>
    <row r="65" spans="1:29" ht="15" customHeight="1" x14ac:dyDescent="0.2">
      <c r="A65" s="28"/>
      <c r="B65" s="488"/>
      <c r="C65" s="489"/>
      <c r="D65" s="489"/>
      <c r="E65" s="486"/>
      <c r="I65" s="66"/>
      <c r="Y65" s="211"/>
      <c r="Z65" s="208"/>
      <c r="AA65" s="217"/>
      <c r="AB65" s="19"/>
    </row>
    <row r="66" spans="1:29" ht="33.75" customHeight="1" x14ac:dyDescent="0.2">
      <c r="A66" s="28"/>
      <c r="B66" s="730" t="s">
        <v>172</v>
      </c>
      <c r="C66" s="730"/>
      <c r="D66" s="730"/>
      <c r="E66" s="721"/>
      <c r="Y66" s="211"/>
      <c r="Z66" s="208"/>
      <c r="AA66" s="217"/>
      <c r="AB66" s="19"/>
    </row>
    <row r="67" spans="1:29" ht="15" customHeight="1" x14ac:dyDescent="0.2">
      <c r="A67" s="28"/>
      <c r="B67" s="488"/>
      <c r="C67" s="489"/>
      <c r="D67" s="489"/>
      <c r="E67" s="486"/>
      <c r="I67" s="29"/>
      <c r="J67" s="29"/>
      <c r="X67" s="797" t="s">
        <v>172</v>
      </c>
      <c r="Y67" s="797"/>
      <c r="Z67" s="797"/>
      <c r="AA67" s="217"/>
      <c r="AB67" s="19"/>
    </row>
    <row r="68" spans="1:29" ht="15" customHeight="1" x14ac:dyDescent="0.2">
      <c r="A68" s="28"/>
      <c r="B68" s="540" t="s">
        <v>58</v>
      </c>
      <c r="C68" s="481" t="s">
        <v>3</v>
      </c>
      <c r="D68" s="538" t="s">
        <v>117</v>
      </c>
      <c r="E68" s="566"/>
      <c r="G68" s="29"/>
      <c r="I68" s="29"/>
      <c r="L68" s="365"/>
      <c r="M68" s="16"/>
      <c r="P68" s="72"/>
      <c r="Q68" s="72"/>
      <c r="R68" s="72"/>
      <c r="S68" s="72"/>
      <c r="T68" s="72"/>
      <c r="U68" s="72"/>
      <c r="V68" s="211"/>
      <c r="W68" s="220" t="s">
        <v>54</v>
      </c>
      <c r="X68" s="221">
        <v>591</v>
      </c>
      <c r="Y68" s="222">
        <v>7442077050.1399889</v>
      </c>
      <c r="AA68" s="19"/>
    </row>
    <row r="69" spans="1:29" ht="14.25" customHeight="1" x14ac:dyDescent="0.2">
      <c r="A69" s="28"/>
      <c r="B69" s="493" t="s">
        <v>54</v>
      </c>
      <c r="C69" s="490">
        <v>636</v>
      </c>
      <c r="D69" s="484">
        <v>7077479901.4500046</v>
      </c>
      <c r="E69" s="566"/>
      <c r="G69" s="29"/>
      <c r="I69" s="29"/>
      <c r="L69" s="365"/>
      <c r="M69" s="16"/>
      <c r="P69" s="72"/>
      <c r="Q69" s="72"/>
      <c r="R69" s="72"/>
      <c r="S69" s="72"/>
      <c r="T69" s="72"/>
      <c r="U69" s="72"/>
      <c r="V69" s="211"/>
      <c r="W69" s="220" t="s">
        <v>55</v>
      </c>
      <c r="X69" s="221">
        <v>675</v>
      </c>
      <c r="Y69" s="222">
        <v>7369158625.5999956</v>
      </c>
      <c r="AA69" s="19"/>
    </row>
    <row r="70" spans="1:29" ht="15" customHeight="1" x14ac:dyDescent="0.2">
      <c r="A70" s="28"/>
      <c r="B70" s="494" t="s">
        <v>55</v>
      </c>
      <c r="C70" s="490">
        <v>798</v>
      </c>
      <c r="D70" s="484">
        <v>8451931007.5399961</v>
      </c>
      <c r="E70" s="566"/>
      <c r="G70" s="29"/>
      <c r="I70" s="29"/>
      <c r="L70" s="365"/>
      <c r="M70" s="16"/>
      <c r="P70" s="72"/>
      <c r="Q70" s="72"/>
      <c r="R70" s="72"/>
      <c r="S70" s="72"/>
      <c r="T70" s="72"/>
      <c r="U70" s="72"/>
      <c r="V70" s="211"/>
      <c r="W70" s="220" t="s">
        <v>56</v>
      </c>
      <c r="X70" s="221">
        <v>974</v>
      </c>
      <c r="Y70" s="222">
        <v>7460442211.6399994</v>
      </c>
      <c r="AA70" s="19"/>
    </row>
    <row r="71" spans="1:29" ht="15" customHeight="1" x14ac:dyDescent="0.2">
      <c r="A71" s="28"/>
      <c r="B71" s="494" t="s">
        <v>56</v>
      </c>
      <c r="C71" s="490">
        <v>932</v>
      </c>
      <c r="D71" s="484">
        <v>7721001368.8699989</v>
      </c>
      <c r="E71" s="566"/>
      <c r="G71" s="29"/>
      <c r="I71" s="29"/>
      <c r="L71" s="365"/>
      <c r="M71" s="16"/>
      <c r="P71" s="21"/>
      <c r="Q71" s="21"/>
      <c r="R71" s="21"/>
      <c r="S71" s="21"/>
      <c r="T71" s="21"/>
      <c r="U71" s="21"/>
      <c r="V71" s="218"/>
      <c r="W71" s="213" t="s">
        <v>30</v>
      </c>
      <c r="X71" s="214">
        <f>SUM(X68:X70)</f>
        <v>2240</v>
      </c>
      <c r="Y71" s="215">
        <f>SUM(Y68:Y70)</f>
        <v>22271677887.379982</v>
      </c>
      <c r="AA71" s="19"/>
    </row>
    <row r="72" spans="1:29" ht="15" customHeight="1" x14ac:dyDescent="0.2">
      <c r="A72" s="28"/>
      <c r="B72" s="542" t="s">
        <v>6</v>
      </c>
      <c r="C72" s="479">
        <f>SUM(C69:C71)</f>
        <v>2366</v>
      </c>
      <c r="D72" s="539">
        <f>SUM(D69:D71)</f>
        <v>23250412277.860001</v>
      </c>
      <c r="E72" s="566"/>
      <c r="G72" s="29"/>
      <c r="I72" s="29"/>
      <c r="L72" s="365"/>
      <c r="M72" s="16"/>
      <c r="N72" s="74"/>
      <c r="O72" s="20"/>
      <c r="P72" s="21"/>
      <c r="Q72" s="21"/>
      <c r="R72" s="21"/>
      <c r="S72" s="21"/>
      <c r="T72" s="21"/>
      <c r="U72" s="21"/>
      <c r="V72" s="208"/>
      <c r="W72" s="192"/>
      <c r="X72" s="209"/>
      <c r="Y72" s="208"/>
      <c r="AA72" s="19"/>
    </row>
    <row r="73" spans="1:29" ht="15" customHeight="1" x14ac:dyDescent="0.2">
      <c r="A73" s="28"/>
      <c r="B73" s="377" t="s">
        <v>345</v>
      </c>
      <c r="C73" s="628"/>
      <c r="D73" s="690"/>
      <c r="E73" s="566"/>
      <c r="G73" s="29"/>
      <c r="I73" s="29"/>
      <c r="L73" s="365"/>
      <c r="M73" s="16"/>
      <c r="N73" s="74"/>
      <c r="O73" s="20"/>
      <c r="P73" s="21"/>
      <c r="Q73" s="21"/>
      <c r="R73" s="21"/>
      <c r="S73" s="21"/>
      <c r="T73" s="21"/>
      <c r="U73" s="21"/>
      <c r="V73" s="208"/>
      <c r="W73" s="192"/>
      <c r="X73" s="209"/>
      <c r="Y73" s="208"/>
      <c r="AA73" s="19"/>
    </row>
    <row r="74" spans="1:29" ht="15" customHeight="1" x14ac:dyDescent="0.2">
      <c r="A74" s="28"/>
      <c r="B74" s="691" t="s">
        <v>57</v>
      </c>
      <c r="C74" s="495"/>
      <c r="D74" s="495"/>
      <c r="E74" s="496"/>
      <c r="F74" s="71"/>
      <c r="G74" s="16"/>
      <c r="I74" s="29"/>
      <c r="J74" s="29"/>
      <c r="Q74" s="21"/>
      <c r="R74" s="21"/>
      <c r="S74" s="21"/>
      <c r="T74" s="21"/>
      <c r="U74" s="21"/>
      <c r="V74" s="21"/>
      <c r="Y74" s="209"/>
      <c r="Z74" s="208"/>
      <c r="AB74" s="19"/>
      <c r="AC74" s="13"/>
    </row>
    <row r="75" spans="1:29" ht="15" customHeight="1" x14ac:dyDescent="0.2">
      <c r="A75" s="28"/>
      <c r="E75" s="559"/>
      <c r="F75" s="71"/>
      <c r="G75" s="16"/>
      <c r="I75" s="29"/>
      <c r="J75" s="29"/>
      <c r="Q75" s="21"/>
      <c r="R75" s="21"/>
      <c r="S75" s="21"/>
      <c r="T75" s="21"/>
      <c r="U75" s="21"/>
      <c r="V75" s="21"/>
      <c r="Y75" s="209"/>
      <c r="Z75" s="208"/>
      <c r="AB75" s="19"/>
      <c r="AC75" s="13"/>
    </row>
    <row r="76" spans="1:29" ht="15" customHeight="1" x14ac:dyDescent="0.2">
      <c r="A76" s="28"/>
      <c r="B76" s="734" t="s">
        <v>290</v>
      </c>
      <c r="C76" s="735"/>
      <c r="D76" s="736"/>
      <c r="E76" s="723"/>
      <c r="F76" s="71"/>
      <c r="G76" s="73"/>
      <c r="I76" s="29"/>
      <c r="J76" s="29"/>
      <c r="Q76" s="21"/>
      <c r="R76" s="21"/>
      <c r="S76" s="21"/>
      <c r="T76" s="21"/>
      <c r="U76" s="21"/>
      <c r="V76" s="21"/>
      <c r="Y76" s="209"/>
      <c r="Z76" s="208"/>
      <c r="AB76" s="19"/>
      <c r="AC76" s="13"/>
    </row>
    <row r="77" spans="1:29" ht="29.25" customHeight="1" x14ac:dyDescent="0.2">
      <c r="A77" s="28"/>
      <c r="B77" s="692" t="s">
        <v>54</v>
      </c>
      <c r="C77" s="737" t="s">
        <v>288</v>
      </c>
      <c r="D77" s="738"/>
      <c r="E77" s="724"/>
      <c r="F77" s="19"/>
      <c r="G77" s="16"/>
      <c r="H77" s="16"/>
      <c r="Q77" s="21"/>
      <c r="R77" s="21"/>
      <c r="S77" s="21"/>
      <c r="T77" s="21"/>
      <c r="U77" s="21"/>
      <c r="V77" s="21"/>
      <c r="X77" s="223"/>
      <c r="Y77" s="209"/>
      <c r="Z77" s="208"/>
      <c r="AB77" s="19"/>
      <c r="AC77" s="13"/>
    </row>
    <row r="78" spans="1:29" ht="42" customHeight="1" x14ac:dyDescent="0.2">
      <c r="A78" s="28"/>
      <c r="B78" s="693" t="s">
        <v>55</v>
      </c>
      <c r="C78" s="739" t="s">
        <v>289</v>
      </c>
      <c r="D78" s="740"/>
      <c r="E78" s="725"/>
      <c r="F78" s="19"/>
      <c r="G78" s="16"/>
      <c r="H78" s="16"/>
      <c r="Q78" s="21"/>
      <c r="R78" s="21"/>
      <c r="S78" s="21"/>
      <c r="T78" s="21"/>
      <c r="U78" s="21"/>
      <c r="V78" s="21"/>
      <c r="Y78" s="209"/>
      <c r="Z78" s="208"/>
      <c r="AB78" s="19"/>
      <c r="AC78" s="13"/>
    </row>
    <row r="79" spans="1:29" ht="78.75" customHeight="1" x14ac:dyDescent="0.2">
      <c r="A79" s="28"/>
      <c r="B79" s="693" t="s">
        <v>56</v>
      </c>
      <c r="C79" s="739" t="s">
        <v>398</v>
      </c>
      <c r="D79" s="740"/>
      <c r="E79" s="725"/>
      <c r="F79" s="19"/>
      <c r="G79" s="16"/>
      <c r="H79" s="16"/>
      <c r="Q79" s="21"/>
      <c r="R79" s="21"/>
      <c r="S79" s="21"/>
      <c r="T79" s="21"/>
      <c r="U79" s="21"/>
      <c r="V79" s="21"/>
      <c r="Y79" s="209"/>
      <c r="Z79" s="208"/>
      <c r="AB79" s="19"/>
      <c r="AC79" s="13"/>
    </row>
    <row r="80" spans="1:29" x14ac:dyDescent="0.2">
      <c r="A80" s="28"/>
      <c r="E80" s="559"/>
      <c r="G80" s="16"/>
      <c r="H80" s="16"/>
      <c r="Q80" s="21"/>
      <c r="R80" s="21"/>
      <c r="S80" s="21"/>
      <c r="T80" s="21"/>
      <c r="U80" s="21"/>
      <c r="V80" s="21"/>
      <c r="Y80" s="209"/>
      <c r="Z80" s="208"/>
      <c r="AC80" s="13"/>
    </row>
    <row r="81" spans="1:29" x14ac:dyDescent="0.2">
      <c r="A81" s="28"/>
      <c r="G81" s="16"/>
      <c r="H81" s="16"/>
      <c r="Q81" s="21"/>
      <c r="R81" s="21"/>
      <c r="S81" s="21"/>
      <c r="T81" s="21"/>
      <c r="U81" s="21"/>
      <c r="V81" s="21"/>
      <c r="Y81" s="209"/>
      <c r="Z81" s="208"/>
      <c r="AC81" s="13"/>
    </row>
    <row r="82" spans="1:29" ht="15" customHeight="1" x14ac:dyDescent="0.2">
      <c r="A82" s="28"/>
      <c r="G82" s="16"/>
      <c r="H82" s="16"/>
      <c r="X82" s="208"/>
      <c r="Z82" s="208"/>
      <c r="AC82" s="13"/>
    </row>
    <row r="83" spans="1:29" ht="26.25" customHeight="1" x14ac:dyDescent="0.2">
      <c r="A83" s="25"/>
      <c r="B83" s="730" t="s">
        <v>174</v>
      </c>
      <c r="C83" s="730"/>
      <c r="D83" s="730"/>
      <c r="E83" s="721"/>
      <c r="G83" s="34"/>
      <c r="H83" s="16"/>
      <c r="X83" s="208"/>
      <c r="Z83" s="208"/>
      <c r="AC83" s="13"/>
    </row>
    <row r="84" spans="1:29" x14ac:dyDescent="0.2">
      <c r="A84" s="25"/>
      <c r="B84" s="497"/>
      <c r="C84" s="498"/>
      <c r="D84" s="498"/>
      <c r="G84" s="34"/>
      <c r="H84" s="16"/>
      <c r="Z84" s="208"/>
      <c r="AC84" s="13"/>
    </row>
    <row r="85" spans="1:29" ht="23.25" customHeight="1" x14ac:dyDescent="0.2">
      <c r="A85" s="28"/>
      <c r="B85" s="557" t="s">
        <v>173</v>
      </c>
      <c r="C85" s="481" t="s">
        <v>3</v>
      </c>
      <c r="D85" s="538" t="s">
        <v>117</v>
      </c>
      <c r="G85" s="16"/>
      <c r="H85" s="16"/>
      <c r="L85" s="365"/>
      <c r="M85" s="16"/>
      <c r="P85" s="20"/>
      <c r="V85" s="208"/>
      <c r="W85" s="798" t="s">
        <v>174</v>
      </c>
      <c r="X85" s="798"/>
      <c r="Y85" s="798"/>
      <c r="AA85" s="16"/>
      <c r="AB85" s="13"/>
    </row>
    <row r="86" spans="1:29" ht="30" customHeight="1" x14ac:dyDescent="0.2">
      <c r="A86" s="28"/>
      <c r="B86" s="499" t="s">
        <v>126</v>
      </c>
      <c r="C86" s="490">
        <f t="shared" ref="C86:C92" si="2">+X87</f>
        <v>224</v>
      </c>
      <c r="D86" s="484">
        <f>+Y87/1000000</f>
        <v>1581.3889999999999</v>
      </c>
      <c r="G86" s="16"/>
      <c r="H86" s="16"/>
      <c r="L86" s="365"/>
      <c r="M86" s="16"/>
      <c r="P86" s="20"/>
      <c r="V86" s="208"/>
      <c r="W86" s="328" t="s">
        <v>10</v>
      </c>
      <c r="X86" s="329" t="s">
        <v>5</v>
      </c>
      <c r="Y86" s="328" t="s">
        <v>4</v>
      </c>
      <c r="AA86" s="16"/>
      <c r="AB86" s="13"/>
    </row>
    <row r="87" spans="1:29" ht="30" customHeight="1" x14ac:dyDescent="0.25">
      <c r="A87" s="12"/>
      <c r="B87" s="490" t="s">
        <v>127</v>
      </c>
      <c r="C87" s="490">
        <f t="shared" si="2"/>
        <v>205</v>
      </c>
      <c r="D87" s="484">
        <f t="shared" ref="D87:D92" si="3">+Y88/1000000</f>
        <v>1524.479</v>
      </c>
      <c r="G87" s="16"/>
      <c r="H87" s="16"/>
      <c r="L87" s="365"/>
      <c r="M87" s="16"/>
      <c r="P87" s="20"/>
      <c r="V87" s="208"/>
      <c r="W87" s="428" t="s">
        <v>126</v>
      </c>
      <c r="X87" s="429">
        <v>224</v>
      </c>
      <c r="Y87" s="430">
        <v>1581389000</v>
      </c>
      <c r="AA87" s="16"/>
      <c r="AB87" s="13"/>
    </row>
    <row r="88" spans="1:29" ht="30" customHeight="1" x14ac:dyDescent="0.25">
      <c r="B88" s="499" t="s">
        <v>14</v>
      </c>
      <c r="C88" s="490">
        <f t="shared" si="2"/>
        <v>196</v>
      </c>
      <c r="D88" s="484">
        <f t="shared" si="3"/>
        <v>1516.8710000000001</v>
      </c>
      <c r="G88" s="16"/>
      <c r="H88" s="16"/>
      <c r="L88" s="365"/>
      <c r="M88" s="16"/>
      <c r="P88" s="20"/>
      <c r="V88" s="208"/>
      <c r="W88" s="428" t="s">
        <v>127</v>
      </c>
      <c r="X88" s="429">
        <v>205</v>
      </c>
      <c r="Y88" s="430">
        <v>1524479000</v>
      </c>
      <c r="AA88" s="16"/>
      <c r="AB88" s="13"/>
    </row>
    <row r="89" spans="1:29" ht="30" customHeight="1" x14ac:dyDescent="0.25">
      <c r="A89" s="12"/>
      <c r="B89" s="490" t="s">
        <v>15</v>
      </c>
      <c r="C89" s="490">
        <f t="shared" si="2"/>
        <v>109</v>
      </c>
      <c r="D89" s="484">
        <f t="shared" si="3"/>
        <v>833.80200000000002</v>
      </c>
      <c r="G89" s="16"/>
      <c r="H89" s="16"/>
      <c r="L89" s="365"/>
      <c r="M89" s="16"/>
      <c r="P89" s="20"/>
      <c r="V89" s="208"/>
      <c r="W89" s="428" t="s">
        <v>14</v>
      </c>
      <c r="X89" s="429">
        <v>196</v>
      </c>
      <c r="Y89" s="430">
        <v>1516871000</v>
      </c>
      <c r="AA89" s="16"/>
      <c r="AB89" s="13"/>
    </row>
    <row r="90" spans="1:29" ht="30" customHeight="1" x14ac:dyDescent="0.25">
      <c r="A90" s="12"/>
      <c r="B90" s="499" t="s">
        <v>16</v>
      </c>
      <c r="C90" s="490">
        <f t="shared" si="2"/>
        <v>456</v>
      </c>
      <c r="D90" s="484">
        <f t="shared" si="3"/>
        <v>3624.0830000000001</v>
      </c>
      <c r="G90" s="16"/>
      <c r="H90" s="16"/>
      <c r="L90" s="365"/>
      <c r="M90" s="16"/>
      <c r="P90" s="20"/>
      <c r="V90" s="208"/>
      <c r="W90" s="428" t="s">
        <v>15</v>
      </c>
      <c r="X90" s="429">
        <v>109</v>
      </c>
      <c r="Y90" s="430">
        <v>833802000</v>
      </c>
      <c r="AA90" s="16"/>
      <c r="AB90" s="13"/>
    </row>
    <row r="91" spans="1:29" ht="30" customHeight="1" x14ac:dyDescent="0.25">
      <c r="A91" s="12"/>
      <c r="B91" s="490" t="s">
        <v>18</v>
      </c>
      <c r="C91" s="490">
        <f t="shared" si="2"/>
        <v>312</v>
      </c>
      <c r="D91" s="484">
        <f t="shared" si="3"/>
        <v>2416.6309999999999</v>
      </c>
      <c r="G91" s="16"/>
      <c r="H91" s="16"/>
      <c r="L91" s="365"/>
      <c r="M91" s="16"/>
      <c r="P91" s="20"/>
      <c r="V91" s="208"/>
      <c r="W91" s="428" t="s">
        <v>16</v>
      </c>
      <c r="X91" s="429">
        <v>456</v>
      </c>
      <c r="Y91" s="430">
        <v>3624083000</v>
      </c>
      <c r="AA91" s="16"/>
      <c r="AB91" s="13"/>
    </row>
    <row r="92" spans="1:29" ht="30" customHeight="1" x14ac:dyDescent="0.25">
      <c r="A92" s="12"/>
      <c r="B92" s="499" t="s">
        <v>17</v>
      </c>
      <c r="C92" s="490">
        <f t="shared" si="2"/>
        <v>384</v>
      </c>
      <c r="D92" s="484">
        <f t="shared" si="3"/>
        <v>3010.873</v>
      </c>
      <c r="G92" s="16"/>
      <c r="H92" s="16"/>
      <c r="L92" s="365"/>
      <c r="M92" s="16"/>
      <c r="P92" s="20"/>
      <c r="V92" s="208"/>
      <c r="W92" s="428" t="s">
        <v>18</v>
      </c>
      <c r="X92" s="429">
        <v>312</v>
      </c>
      <c r="Y92" s="430">
        <v>2416631000</v>
      </c>
      <c r="AA92" s="16"/>
      <c r="AB92" s="13"/>
    </row>
    <row r="93" spans="1:29" x14ac:dyDescent="0.25">
      <c r="A93" s="12"/>
      <c r="B93" s="543" t="s">
        <v>6</v>
      </c>
      <c r="C93" s="479">
        <f>SUM(C86:C92)</f>
        <v>1886</v>
      </c>
      <c r="D93" s="539">
        <f>SUM(D86:D92)</f>
        <v>14508.127999999999</v>
      </c>
      <c r="G93" s="16"/>
      <c r="H93" s="16"/>
      <c r="L93" s="365"/>
      <c r="M93" s="16"/>
      <c r="P93" s="20"/>
      <c r="V93" s="208"/>
      <c r="W93" s="428" t="s">
        <v>17</v>
      </c>
      <c r="X93" s="429">
        <v>384</v>
      </c>
      <c r="Y93" s="430">
        <v>3010873000</v>
      </c>
      <c r="AA93" s="16"/>
      <c r="AB93" s="13"/>
    </row>
    <row r="94" spans="1:29" x14ac:dyDescent="0.2">
      <c r="A94" s="28"/>
      <c r="G94" s="16"/>
      <c r="H94" s="16"/>
      <c r="W94" s="330"/>
      <c r="X94" s="332">
        <f>SUM(X87:X93)</f>
        <v>1886</v>
      </c>
      <c r="Y94" s="331">
        <f>SUM(Y87:Y93)</f>
        <v>14508128000</v>
      </c>
      <c r="AC94" s="13"/>
    </row>
    <row r="95" spans="1:29" x14ac:dyDescent="0.2">
      <c r="A95" s="28"/>
      <c r="G95" s="16"/>
      <c r="H95" s="16"/>
      <c r="Z95" s="208"/>
      <c r="AC95" s="13"/>
    </row>
    <row r="96" spans="1:29" x14ac:dyDescent="0.2">
      <c r="A96" s="25"/>
      <c r="B96" s="497"/>
      <c r="C96" s="498"/>
      <c r="D96" s="498"/>
      <c r="G96" s="34"/>
      <c r="H96" s="34"/>
      <c r="I96" s="34"/>
      <c r="J96" s="34"/>
      <c r="Z96" s="208"/>
      <c r="AC96" s="13"/>
    </row>
    <row r="97" spans="1:31" ht="27" customHeight="1" x14ac:dyDescent="0.2">
      <c r="A97" s="25"/>
      <c r="B97" s="730" t="s">
        <v>175</v>
      </c>
      <c r="C97" s="730"/>
      <c r="D97" s="730"/>
      <c r="E97" s="721"/>
      <c r="G97" s="34"/>
      <c r="H97" s="34"/>
      <c r="I97" s="34"/>
      <c r="J97" s="34"/>
      <c r="X97" s="799" t="s">
        <v>175</v>
      </c>
      <c r="Y97" s="799"/>
      <c r="Z97" s="799"/>
      <c r="AC97" s="13"/>
    </row>
    <row r="98" spans="1:31" ht="12.75" customHeight="1" x14ac:dyDescent="0.2">
      <c r="A98" s="25"/>
      <c r="B98" s="497"/>
      <c r="C98" s="498"/>
      <c r="D98" s="498"/>
      <c r="G98" s="34"/>
      <c r="H98" s="34"/>
      <c r="I98" s="34"/>
      <c r="J98" s="34"/>
      <c r="X98" s="799"/>
      <c r="Y98" s="799"/>
      <c r="Z98" s="799"/>
      <c r="AC98" s="13"/>
    </row>
    <row r="99" spans="1:31" ht="31.5" customHeight="1" x14ac:dyDescent="0.2">
      <c r="A99" s="28"/>
      <c r="B99" s="557" t="s">
        <v>128</v>
      </c>
      <c r="C99" s="481" t="s">
        <v>3</v>
      </c>
      <c r="D99" s="538" t="s">
        <v>117</v>
      </c>
      <c r="F99" s="34"/>
      <c r="G99" s="34"/>
      <c r="H99" s="34"/>
      <c r="I99" s="34"/>
      <c r="L99" s="365"/>
      <c r="M99" s="16"/>
      <c r="P99" s="20"/>
      <c r="V99" s="208"/>
      <c r="W99" s="333" t="s">
        <v>10</v>
      </c>
      <c r="X99" s="336" t="s">
        <v>5</v>
      </c>
      <c r="Y99" s="333" t="s">
        <v>4</v>
      </c>
      <c r="AA99" s="16"/>
      <c r="AB99" s="13"/>
      <c r="AE99" s="13"/>
    </row>
    <row r="100" spans="1:31" s="41" customFormat="1" ht="30" customHeight="1" x14ac:dyDescent="0.25">
      <c r="A100" s="42"/>
      <c r="B100" s="499" t="s">
        <v>126</v>
      </c>
      <c r="C100" s="490">
        <f t="shared" ref="C100:C106" si="4">+X100</f>
        <v>111</v>
      </c>
      <c r="D100" s="500">
        <f t="shared" ref="D100:D106" si="5">+Y100/1000000</f>
        <v>2744.3066608200002</v>
      </c>
      <c r="E100" s="567"/>
      <c r="F100" s="51"/>
      <c r="G100" s="51"/>
      <c r="H100" s="51"/>
      <c r="I100" s="51"/>
      <c r="L100" s="366"/>
      <c r="P100" s="52"/>
      <c r="Q100" s="52"/>
      <c r="R100" s="52"/>
      <c r="S100" s="52"/>
      <c r="T100" s="52"/>
      <c r="U100" s="52"/>
      <c r="V100" s="188"/>
      <c r="W100" s="428" t="s">
        <v>126</v>
      </c>
      <c r="X100" s="429">
        <v>111</v>
      </c>
      <c r="Y100" s="430">
        <v>2744306660.8200002</v>
      </c>
      <c r="Z100" s="207"/>
      <c r="AA100" s="16"/>
      <c r="AB100" s="13"/>
      <c r="AC100" s="16"/>
      <c r="AE100" s="54"/>
    </row>
    <row r="101" spans="1:31" s="41" customFormat="1" ht="30" customHeight="1" x14ac:dyDescent="0.25">
      <c r="A101" s="37"/>
      <c r="B101" s="490" t="s">
        <v>127</v>
      </c>
      <c r="C101" s="490">
        <f t="shared" si="4"/>
        <v>18</v>
      </c>
      <c r="D101" s="500">
        <f t="shared" si="5"/>
        <v>345.68181127999975</v>
      </c>
      <c r="E101" s="567"/>
      <c r="F101" s="51"/>
      <c r="G101" s="51"/>
      <c r="H101" s="51"/>
      <c r="I101" s="51"/>
      <c r="L101" s="366"/>
      <c r="P101" s="52"/>
      <c r="Q101" s="52"/>
      <c r="R101" s="52"/>
      <c r="S101" s="52"/>
      <c r="T101" s="52"/>
      <c r="U101" s="52"/>
      <c r="V101" s="188"/>
      <c r="W101" s="428" t="s">
        <v>127</v>
      </c>
      <c r="X101" s="429">
        <v>18</v>
      </c>
      <c r="Y101" s="430">
        <v>345681811.27999973</v>
      </c>
      <c r="Z101" s="207"/>
      <c r="AA101" s="16"/>
      <c r="AB101" s="13"/>
      <c r="AC101" s="16"/>
      <c r="AE101" s="54"/>
    </row>
    <row r="102" spans="1:31" s="41" customFormat="1" ht="30" customHeight="1" x14ac:dyDescent="0.25">
      <c r="B102" s="499" t="s">
        <v>14</v>
      </c>
      <c r="C102" s="490">
        <f t="shared" si="4"/>
        <v>71</v>
      </c>
      <c r="D102" s="500">
        <f t="shared" si="5"/>
        <v>1519.1612701400002</v>
      </c>
      <c r="E102" s="567"/>
      <c r="F102" s="51"/>
      <c r="G102" s="51"/>
      <c r="H102" s="51"/>
      <c r="I102" s="51"/>
      <c r="L102" s="366"/>
      <c r="P102" s="52"/>
      <c r="Q102" s="52"/>
      <c r="R102" s="52"/>
      <c r="S102" s="52"/>
      <c r="T102" s="52"/>
      <c r="U102" s="52"/>
      <c r="V102" s="188"/>
      <c r="W102" s="428" t="s">
        <v>14</v>
      </c>
      <c r="X102" s="429">
        <v>71</v>
      </c>
      <c r="Y102" s="430">
        <v>1519161270.1400001</v>
      </c>
      <c r="Z102" s="207"/>
      <c r="AA102" s="16"/>
      <c r="AB102" s="13"/>
      <c r="AC102" s="16"/>
      <c r="AE102" s="54"/>
    </row>
    <row r="103" spans="1:31" s="41" customFormat="1" ht="30" customHeight="1" x14ac:dyDescent="0.25">
      <c r="A103" s="37"/>
      <c r="B103" s="490" t="s">
        <v>15</v>
      </c>
      <c r="C103" s="490">
        <f t="shared" si="4"/>
        <v>22</v>
      </c>
      <c r="D103" s="500">
        <f t="shared" si="5"/>
        <v>305.15530001999997</v>
      </c>
      <c r="E103" s="567"/>
      <c r="F103" s="51"/>
      <c r="G103" s="51"/>
      <c r="H103" s="51"/>
      <c r="I103" s="51"/>
      <c r="L103" s="366"/>
      <c r="P103" s="52"/>
      <c r="Q103" s="52"/>
      <c r="R103" s="52"/>
      <c r="S103" s="52"/>
      <c r="T103" s="52"/>
      <c r="U103" s="52"/>
      <c r="V103" s="188"/>
      <c r="W103" s="428" t="s">
        <v>15</v>
      </c>
      <c r="X103" s="429">
        <v>22</v>
      </c>
      <c r="Y103" s="430">
        <v>305155300.01999998</v>
      </c>
      <c r="Z103" s="207"/>
      <c r="AA103" s="16"/>
      <c r="AB103" s="13"/>
      <c r="AC103" s="16"/>
      <c r="AE103" s="54"/>
    </row>
    <row r="104" spans="1:31" s="41" customFormat="1" ht="30" customHeight="1" x14ac:dyDescent="0.25">
      <c r="A104" s="37"/>
      <c r="B104" s="499" t="s">
        <v>16</v>
      </c>
      <c r="C104" s="490">
        <f t="shared" si="4"/>
        <v>116</v>
      </c>
      <c r="D104" s="500">
        <f t="shared" si="5"/>
        <v>1610.8724164499999</v>
      </c>
      <c r="E104" s="567"/>
      <c r="F104" s="51"/>
      <c r="G104" s="51"/>
      <c r="H104" s="51"/>
      <c r="I104" s="51"/>
      <c r="L104" s="366"/>
      <c r="P104" s="52"/>
      <c r="Q104" s="52"/>
      <c r="R104" s="52"/>
      <c r="S104" s="52"/>
      <c r="T104" s="52"/>
      <c r="U104" s="52"/>
      <c r="V104" s="188"/>
      <c r="W104" s="428" t="s">
        <v>16</v>
      </c>
      <c r="X104" s="429">
        <v>116</v>
      </c>
      <c r="Y104" s="430">
        <v>1610872416.45</v>
      </c>
      <c r="Z104" s="207"/>
      <c r="AA104" s="16"/>
      <c r="AB104" s="13"/>
      <c r="AC104" s="16"/>
      <c r="AE104" s="54"/>
    </row>
    <row r="105" spans="1:31" s="41" customFormat="1" ht="30" customHeight="1" x14ac:dyDescent="0.25">
      <c r="A105" s="37"/>
      <c r="B105" s="490" t="s">
        <v>18</v>
      </c>
      <c r="C105" s="490">
        <f t="shared" si="4"/>
        <v>80</v>
      </c>
      <c r="D105" s="500">
        <f t="shared" si="5"/>
        <v>1096.23779829</v>
      </c>
      <c r="E105" s="567"/>
      <c r="F105" s="51"/>
      <c r="G105" s="51"/>
      <c r="H105" s="51"/>
      <c r="I105" s="51"/>
      <c r="L105" s="366"/>
      <c r="P105" s="52"/>
      <c r="Q105" s="52"/>
      <c r="R105" s="52"/>
      <c r="S105" s="52"/>
      <c r="T105" s="52"/>
      <c r="U105" s="52"/>
      <c r="V105" s="188"/>
      <c r="W105" s="428" t="s">
        <v>18</v>
      </c>
      <c r="X105" s="429">
        <v>80</v>
      </c>
      <c r="Y105" s="430">
        <v>1096237798.29</v>
      </c>
      <c r="Z105" s="207"/>
      <c r="AA105" s="16"/>
      <c r="AB105" s="13"/>
      <c r="AC105" s="16"/>
      <c r="AE105" s="54"/>
    </row>
    <row r="106" spans="1:31" s="41" customFormat="1" ht="30" customHeight="1" x14ac:dyDescent="0.25">
      <c r="A106" s="37"/>
      <c r="B106" s="499" t="s">
        <v>17</v>
      </c>
      <c r="C106" s="490">
        <f t="shared" si="4"/>
        <v>62</v>
      </c>
      <c r="D106" s="500">
        <f t="shared" si="5"/>
        <v>1120.8690208599999</v>
      </c>
      <c r="E106" s="567"/>
      <c r="F106" s="51"/>
      <c r="G106" s="51"/>
      <c r="H106" s="51"/>
      <c r="I106" s="51"/>
      <c r="L106" s="366"/>
      <c r="P106" s="52"/>
      <c r="Q106" s="52"/>
      <c r="R106" s="52"/>
      <c r="S106" s="52"/>
      <c r="T106" s="52"/>
      <c r="U106" s="52"/>
      <c r="V106" s="188"/>
      <c r="W106" s="428" t="s">
        <v>17</v>
      </c>
      <c r="X106" s="429">
        <v>62</v>
      </c>
      <c r="Y106" s="430">
        <v>1120869020.8599999</v>
      </c>
      <c r="Z106" s="207"/>
      <c r="AA106" s="16"/>
      <c r="AB106" s="13"/>
      <c r="AC106" s="16"/>
      <c r="AE106" s="54"/>
    </row>
    <row r="107" spans="1:31" x14ac:dyDescent="0.2">
      <c r="A107" s="12"/>
      <c r="B107" s="543" t="s">
        <v>6</v>
      </c>
      <c r="C107" s="479">
        <f>SUM(C100:C106)</f>
        <v>480</v>
      </c>
      <c r="D107" s="539">
        <f>SUM(D100:D106)</f>
        <v>8742.2842778599988</v>
      </c>
      <c r="F107" s="34"/>
      <c r="G107" s="34"/>
      <c r="H107" s="34"/>
      <c r="I107" s="34"/>
      <c r="L107" s="365"/>
      <c r="M107" s="16"/>
      <c r="P107" s="20"/>
      <c r="V107" s="208"/>
      <c r="W107" s="330" t="s">
        <v>6</v>
      </c>
      <c r="X107" s="334">
        <f>SUM(X100:X106)</f>
        <v>480</v>
      </c>
      <c r="Y107" s="335">
        <f>SUM(Y100:Y106)</f>
        <v>8742284277.8600006</v>
      </c>
      <c r="AA107" s="16"/>
      <c r="AB107" s="13"/>
      <c r="AE107" s="13"/>
    </row>
    <row r="108" spans="1:31" x14ac:dyDescent="0.2">
      <c r="A108" s="28"/>
      <c r="C108" s="501"/>
      <c r="D108" s="501"/>
      <c r="E108" s="502"/>
      <c r="G108" s="34"/>
      <c r="H108" s="34"/>
      <c r="I108" s="34"/>
      <c r="J108" s="34"/>
      <c r="Z108" s="208"/>
      <c r="AC108" s="13"/>
    </row>
    <row r="109" spans="1:31" x14ac:dyDescent="0.2">
      <c r="A109" s="25"/>
      <c r="B109" s="497"/>
      <c r="C109" s="498"/>
      <c r="D109" s="498"/>
      <c r="E109" s="503"/>
      <c r="G109" s="34"/>
      <c r="H109" s="34"/>
      <c r="I109" s="34"/>
      <c r="J109" s="34"/>
      <c r="Z109" s="208"/>
      <c r="AC109" s="13"/>
    </row>
    <row r="110" spans="1:31" ht="12.75" customHeight="1" x14ac:dyDescent="0.2">
      <c r="A110" s="25"/>
      <c r="C110" s="377"/>
      <c r="D110" s="377"/>
      <c r="G110" s="34"/>
      <c r="H110" s="34"/>
      <c r="I110" s="34"/>
      <c r="J110" s="34"/>
      <c r="Z110" s="208"/>
      <c r="AC110" s="13"/>
    </row>
    <row r="111" spans="1:31" ht="26.25" customHeight="1" x14ac:dyDescent="0.2">
      <c r="A111" s="25"/>
      <c r="B111" s="730" t="s">
        <v>176</v>
      </c>
      <c r="C111" s="730"/>
      <c r="D111" s="730"/>
      <c r="E111" s="721"/>
      <c r="G111" s="34"/>
      <c r="H111" s="34"/>
      <c r="I111" s="34"/>
      <c r="J111" s="34"/>
      <c r="Z111" s="208"/>
      <c r="AC111" s="13"/>
    </row>
    <row r="112" spans="1:31" x14ac:dyDescent="0.2">
      <c r="A112" s="28"/>
      <c r="G112" s="34"/>
      <c r="H112" s="34"/>
      <c r="I112" s="34"/>
      <c r="J112" s="34"/>
      <c r="L112" s="19"/>
      <c r="Z112" s="208"/>
      <c r="AC112" s="13"/>
    </row>
    <row r="113" spans="1:34" ht="15" customHeight="1" x14ac:dyDescent="0.2">
      <c r="A113" s="28"/>
      <c r="B113" s="544" t="s">
        <v>129</v>
      </c>
      <c r="C113" s="481" t="s">
        <v>3</v>
      </c>
      <c r="D113" s="538" t="s">
        <v>117</v>
      </c>
      <c r="G113" s="34"/>
      <c r="H113" s="34"/>
      <c r="I113" s="34"/>
      <c r="K113" s="19"/>
      <c r="L113" s="365"/>
      <c r="M113" s="16"/>
      <c r="P113" s="20"/>
      <c r="V113" s="208"/>
      <c r="W113" s="192"/>
      <c r="Y113" s="208"/>
      <c r="AA113" s="16"/>
      <c r="AB113" s="13"/>
    </row>
    <row r="114" spans="1:34" s="41" customFormat="1" ht="30" customHeight="1" x14ac:dyDescent="0.2">
      <c r="A114" s="42"/>
      <c r="B114" s="499" t="s">
        <v>126</v>
      </c>
      <c r="C114" s="490">
        <f>+C86+C100</f>
        <v>335</v>
      </c>
      <c r="D114" s="500">
        <f>+D86+D100</f>
        <v>4325.6956608199998</v>
      </c>
      <c r="E114" s="567"/>
      <c r="G114" s="51"/>
      <c r="H114" s="51"/>
      <c r="I114" s="51"/>
      <c r="K114" s="39"/>
      <c r="L114" s="366"/>
      <c r="P114" s="52"/>
      <c r="Q114" s="52"/>
      <c r="R114" s="52"/>
      <c r="S114" s="52"/>
      <c r="T114" s="52"/>
      <c r="U114" s="52"/>
      <c r="V114" s="188"/>
      <c r="W114" s="207"/>
      <c r="X114" s="207"/>
      <c r="Y114" s="188"/>
      <c r="Z114" s="207"/>
      <c r="AB114" s="54"/>
    </row>
    <row r="115" spans="1:34" s="41" customFormat="1" ht="30" customHeight="1" x14ac:dyDescent="0.2">
      <c r="A115" s="37"/>
      <c r="B115" s="490" t="s">
        <v>127</v>
      </c>
      <c r="C115" s="490">
        <f t="shared" ref="C115:C120" si="6">+C87+C101</f>
        <v>223</v>
      </c>
      <c r="D115" s="500">
        <f t="shared" ref="D115:D120" si="7">+D87+D101</f>
        <v>1870.1608112799997</v>
      </c>
      <c r="E115" s="567"/>
      <c r="G115" s="51"/>
      <c r="H115" s="51"/>
      <c r="I115" s="51"/>
      <c r="K115" s="39"/>
      <c r="L115" s="366"/>
      <c r="N115" s="16"/>
      <c r="P115" s="52"/>
      <c r="Q115" s="52"/>
      <c r="R115" s="52"/>
      <c r="S115" s="52"/>
      <c r="T115" s="52"/>
      <c r="U115" s="52"/>
      <c r="V115" s="188"/>
      <c r="W115" s="207"/>
      <c r="X115" s="207"/>
      <c r="Y115" s="188"/>
      <c r="Z115" s="207"/>
      <c r="AA115" s="16"/>
      <c r="AB115" s="13"/>
      <c r="AC115" s="16"/>
    </row>
    <row r="116" spans="1:34" s="41" customFormat="1" ht="30" customHeight="1" x14ac:dyDescent="0.2">
      <c r="B116" s="499" t="s">
        <v>14</v>
      </c>
      <c r="C116" s="490">
        <f>+C88+C102</f>
        <v>267</v>
      </c>
      <c r="D116" s="500">
        <f t="shared" si="7"/>
        <v>3036.03227014</v>
      </c>
      <c r="E116" s="567"/>
      <c r="G116" s="51"/>
      <c r="H116" s="51"/>
      <c r="I116" s="51"/>
      <c r="K116" s="39"/>
      <c r="L116" s="366"/>
      <c r="N116" s="532"/>
      <c r="P116" s="52"/>
      <c r="Q116" s="52"/>
      <c r="R116" s="52"/>
      <c r="S116" s="52"/>
      <c r="T116" s="52"/>
      <c r="U116" s="52"/>
      <c r="V116" s="188"/>
      <c r="W116" s="399"/>
      <c r="X116" s="399"/>
      <c r="Y116" s="188"/>
      <c r="Z116" s="207"/>
      <c r="AB116" s="54"/>
    </row>
    <row r="117" spans="1:34" s="41" customFormat="1" ht="30" customHeight="1" x14ac:dyDescent="0.2">
      <c r="A117" s="37"/>
      <c r="B117" s="490" t="s">
        <v>15</v>
      </c>
      <c r="C117" s="490">
        <f t="shared" si="6"/>
        <v>131</v>
      </c>
      <c r="D117" s="500">
        <f t="shared" si="7"/>
        <v>1138.95730002</v>
      </c>
      <c r="E117" s="567"/>
      <c r="G117" s="51"/>
      <c r="H117" s="51"/>
      <c r="I117" s="51"/>
      <c r="K117" s="39"/>
      <c r="L117" s="366"/>
      <c r="P117" s="52"/>
      <c r="Q117" s="52"/>
      <c r="R117" s="52"/>
      <c r="S117" s="52"/>
      <c r="T117" s="52"/>
      <c r="U117" s="52"/>
      <c r="V117" s="188"/>
      <c r="W117" s="399"/>
      <c r="X117" s="399"/>
      <c r="Y117" s="188"/>
      <c r="Z117" s="207"/>
      <c r="AA117" s="16"/>
      <c r="AB117" s="13"/>
      <c r="AC117" s="16"/>
    </row>
    <row r="118" spans="1:34" s="41" customFormat="1" ht="30" customHeight="1" x14ac:dyDescent="0.2">
      <c r="A118" s="37"/>
      <c r="B118" s="499" t="s">
        <v>16</v>
      </c>
      <c r="C118" s="490">
        <f t="shared" si="6"/>
        <v>572</v>
      </c>
      <c r="D118" s="500">
        <f t="shared" si="7"/>
        <v>5234.9554164500005</v>
      </c>
      <c r="E118" s="567"/>
      <c r="G118" s="51"/>
      <c r="H118" s="51"/>
      <c r="I118" s="51"/>
      <c r="K118" s="39"/>
      <c r="L118" s="366"/>
      <c r="P118" s="52"/>
      <c r="Q118" s="52"/>
      <c r="R118" s="52"/>
      <c r="S118" s="52"/>
      <c r="T118" s="52"/>
      <c r="U118" s="52"/>
      <c r="V118" s="188"/>
      <c r="W118" s="399"/>
      <c r="X118" s="399"/>
      <c r="Y118" s="188"/>
      <c r="Z118" s="207"/>
      <c r="AB118" s="54"/>
    </row>
    <row r="119" spans="1:34" s="41" customFormat="1" ht="30" customHeight="1" x14ac:dyDescent="0.2">
      <c r="A119" s="37"/>
      <c r="B119" s="490" t="s">
        <v>18</v>
      </c>
      <c r="C119" s="490">
        <f t="shared" si="6"/>
        <v>392</v>
      </c>
      <c r="D119" s="500">
        <f t="shared" si="7"/>
        <v>3512.8687982900001</v>
      </c>
      <c r="E119" s="567"/>
      <c r="G119" s="51"/>
      <c r="H119" s="51"/>
      <c r="I119" s="51"/>
      <c r="K119" s="39"/>
      <c r="L119" s="366"/>
      <c r="P119" s="52"/>
      <c r="Q119" s="52"/>
      <c r="R119" s="52"/>
      <c r="S119" s="52"/>
      <c r="T119" s="52"/>
      <c r="U119" s="52"/>
      <c r="V119" s="188"/>
      <c r="W119" s="399"/>
      <c r="X119" s="399"/>
      <c r="Y119" s="188"/>
      <c r="Z119" s="207"/>
      <c r="AA119" s="16"/>
      <c r="AB119" s="13"/>
      <c r="AC119" s="16"/>
    </row>
    <row r="120" spans="1:34" s="41" customFormat="1" ht="30" customHeight="1" x14ac:dyDescent="0.2">
      <c r="A120" s="37"/>
      <c r="B120" s="499" t="s">
        <v>17</v>
      </c>
      <c r="C120" s="490">
        <f t="shared" si="6"/>
        <v>446</v>
      </c>
      <c r="D120" s="500">
        <f t="shared" si="7"/>
        <v>4131.7420208599997</v>
      </c>
      <c r="E120" s="567"/>
      <c r="G120" s="51"/>
      <c r="H120" s="51"/>
      <c r="I120" s="51"/>
      <c r="K120" s="39"/>
      <c r="L120" s="366"/>
      <c r="P120" s="52"/>
      <c r="Q120" s="52"/>
      <c r="R120" s="52"/>
      <c r="S120" s="52"/>
      <c r="T120" s="52"/>
      <c r="U120" s="52"/>
      <c r="V120" s="188"/>
      <c r="W120" s="399"/>
      <c r="X120" s="399"/>
      <c r="Y120" s="188"/>
      <c r="Z120" s="207"/>
      <c r="AB120" s="54"/>
    </row>
    <row r="121" spans="1:34" s="41" customFormat="1" x14ac:dyDescent="0.2">
      <c r="A121" s="37"/>
      <c r="B121" s="545" t="s">
        <v>6</v>
      </c>
      <c r="C121" s="479">
        <f>SUM(C114:C120)</f>
        <v>2366</v>
      </c>
      <c r="D121" s="539">
        <f>SUM(D114:D120)</f>
        <v>23250.412277859999</v>
      </c>
      <c r="E121" s="567"/>
      <c r="G121" s="51"/>
      <c r="H121" s="51"/>
      <c r="I121" s="51"/>
      <c r="L121" s="366"/>
      <c r="P121" s="52"/>
      <c r="Q121" s="52"/>
      <c r="R121" s="52"/>
      <c r="S121" s="52"/>
      <c r="T121" s="52"/>
      <c r="U121" s="52"/>
      <c r="V121" s="188"/>
      <c r="W121" s="399"/>
      <c r="X121" s="399"/>
      <c r="Y121" s="188"/>
      <c r="Z121" s="207"/>
      <c r="AA121" s="16"/>
      <c r="AB121" s="13"/>
      <c r="AC121" s="16"/>
    </row>
    <row r="122" spans="1:34" ht="15" customHeight="1" x14ac:dyDescent="0.2">
      <c r="A122" s="28"/>
      <c r="C122" s="501"/>
      <c r="D122" s="501"/>
      <c r="E122" s="502"/>
      <c r="G122" s="16"/>
      <c r="H122" s="34"/>
      <c r="I122" s="34"/>
      <c r="J122" s="34"/>
      <c r="L122" s="19"/>
      <c r="Q122" s="64"/>
      <c r="R122" s="64"/>
      <c r="S122" s="64"/>
      <c r="T122" s="64"/>
      <c r="U122" s="64"/>
      <c r="V122" s="64"/>
      <c r="W122" s="188"/>
      <c r="X122" s="399"/>
      <c r="Y122" s="399"/>
      <c r="Z122" s="188"/>
      <c r="AB122" s="41"/>
      <c r="AC122" s="54"/>
      <c r="AD122" s="41"/>
    </row>
    <row r="123" spans="1:34" ht="15" customHeight="1" x14ac:dyDescent="0.2">
      <c r="A123" s="28"/>
      <c r="B123" s="504"/>
      <c r="C123" s="501"/>
      <c r="D123" s="501"/>
      <c r="E123" s="502"/>
      <c r="G123" s="16"/>
      <c r="H123" s="34"/>
      <c r="I123" s="34"/>
      <c r="J123" s="34"/>
      <c r="L123" s="19"/>
      <c r="Q123" s="64"/>
      <c r="R123" s="64"/>
      <c r="S123" s="64"/>
      <c r="T123" s="64"/>
      <c r="U123" s="64"/>
      <c r="V123" s="64"/>
      <c r="W123" s="188"/>
      <c r="X123" s="399"/>
      <c r="Y123" s="399"/>
      <c r="Z123" s="188"/>
      <c r="AB123" s="41"/>
      <c r="AC123" s="54"/>
      <c r="AD123" s="41"/>
    </row>
    <row r="124" spans="1:34" ht="15" customHeight="1" x14ac:dyDescent="0.2">
      <c r="A124" s="28"/>
      <c r="G124" s="16"/>
      <c r="H124" s="34"/>
      <c r="I124" s="34"/>
      <c r="J124" s="34"/>
      <c r="L124" s="19"/>
      <c r="W124" s="188"/>
      <c r="X124" s="399"/>
      <c r="Y124" s="399"/>
      <c r="Z124" s="188"/>
      <c r="AC124" s="13"/>
    </row>
    <row r="125" spans="1:34" ht="26.25" customHeight="1" x14ac:dyDescent="0.2">
      <c r="A125" s="25"/>
      <c r="B125" s="731" t="s">
        <v>177</v>
      </c>
      <c r="C125" s="731"/>
      <c r="D125" s="731"/>
      <c r="E125" s="726"/>
      <c r="H125" s="9"/>
      <c r="I125" s="9"/>
      <c r="J125" s="9"/>
      <c r="X125" s="225"/>
      <c r="Y125" s="226"/>
      <c r="Z125" s="227"/>
    </row>
    <row r="126" spans="1:34" x14ac:dyDescent="0.2">
      <c r="A126" s="28"/>
      <c r="H126" s="9"/>
      <c r="I126" s="9"/>
      <c r="J126" s="9"/>
      <c r="L126" s="19"/>
      <c r="X126" s="225"/>
      <c r="Y126" s="226"/>
      <c r="Z126" s="227"/>
    </row>
    <row r="127" spans="1:34" ht="15" customHeight="1" x14ac:dyDescent="0.25">
      <c r="A127" s="28"/>
      <c r="B127" s="544" t="s">
        <v>19</v>
      </c>
      <c r="C127" s="481" t="s">
        <v>3</v>
      </c>
      <c r="D127" s="538" t="s">
        <v>117</v>
      </c>
      <c r="E127" s="504"/>
      <c r="F127" s="9"/>
      <c r="H127" s="9"/>
      <c r="I127" s="9"/>
      <c r="K127" s="19"/>
      <c r="L127" s="365"/>
      <c r="M127" s="16"/>
      <c r="P127" s="20"/>
      <c r="V127" s="208"/>
      <c r="W127" s="457" t="s">
        <v>133</v>
      </c>
      <c r="X127" s="457" t="s">
        <v>5</v>
      </c>
      <c r="Y127" s="457" t="s">
        <v>44</v>
      </c>
      <c r="Z127" s="192" t="s">
        <v>133</v>
      </c>
      <c r="AA127" s="16" t="s">
        <v>5</v>
      </c>
      <c r="AB127" s="16" t="s">
        <v>44</v>
      </c>
      <c r="AE127" s="19"/>
      <c r="AF127" s="19"/>
      <c r="AG127" s="19"/>
      <c r="AH127" s="19"/>
    </row>
    <row r="128" spans="1:34" ht="30" customHeight="1" x14ac:dyDescent="0.25">
      <c r="A128" s="28"/>
      <c r="B128" s="505" t="s">
        <v>20</v>
      </c>
      <c r="C128" s="490">
        <f>X134</f>
        <v>437</v>
      </c>
      <c r="D128" s="500">
        <f>Y134/1000000</f>
        <v>4811.3524137100003</v>
      </c>
      <c r="E128" s="504"/>
      <c r="F128" s="9"/>
      <c r="H128" s="9"/>
      <c r="I128" s="9"/>
      <c r="K128" s="19"/>
      <c r="L128" s="365"/>
      <c r="M128" s="16"/>
      <c r="N128" s="81"/>
      <c r="P128" s="20"/>
      <c r="V128" s="208"/>
      <c r="W128" s="458" t="s">
        <v>132</v>
      </c>
      <c r="X128">
        <v>195</v>
      </c>
      <c r="Y128">
        <v>1429325000</v>
      </c>
      <c r="Z128" s="192" t="s">
        <v>132</v>
      </c>
      <c r="AA128" s="16">
        <v>133</v>
      </c>
      <c r="AB128" s="16">
        <v>969984000</v>
      </c>
      <c r="AE128" s="111"/>
      <c r="AF128" s="152"/>
      <c r="AG128" s="152"/>
      <c r="AH128" s="152"/>
    </row>
    <row r="129" spans="1:35" s="41" customFormat="1" ht="30" customHeight="1" x14ac:dyDescent="0.25">
      <c r="A129" s="42"/>
      <c r="B129" s="505" t="s">
        <v>21</v>
      </c>
      <c r="C129" s="490">
        <f>X129</f>
        <v>1458</v>
      </c>
      <c r="D129" s="500">
        <f>Y129/1000000</f>
        <v>12040.36038265</v>
      </c>
      <c r="E129" s="567"/>
      <c r="K129" s="39"/>
      <c r="L129" s="366"/>
      <c r="N129" s="167"/>
      <c r="P129" s="52"/>
      <c r="Q129" s="52"/>
      <c r="R129" s="52"/>
      <c r="S129" s="52"/>
      <c r="T129" s="52"/>
      <c r="U129" s="52"/>
      <c r="V129" s="211"/>
      <c r="W129" s="458" t="s">
        <v>119</v>
      </c>
      <c r="X129">
        <v>1458</v>
      </c>
      <c r="Y129">
        <v>12040360382.65</v>
      </c>
      <c r="Z129" s="192" t="s">
        <v>119</v>
      </c>
      <c r="AA129" s="16">
        <v>950</v>
      </c>
      <c r="AB129" s="16">
        <v>7528032890.2200003</v>
      </c>
      <c r="AC129" s="16"/>
      <c r="AD129" s="16"/>
      <c r="AE129" s="168"/>
      <c r="AF129" s="152"/>
      <c r="AG129" s="152"/>
      <c r="AH129" s="152"/>
    </row>
    <row r="130" spans="1:35" s="41" customFormat="1" ht="30" customHeight="1" x14ac:dyDescent="0.25">
      <c r="A130" s="42"/>
      <c r="B130" s="505" t="s">
        <v>22</v>
      </c>
      <c r="C130" s="490">
        <f>X132</f>
        <v>134</v>
      </c>
      <c r="D130" s="500">
        <f>Y132/1000000</f>
        <v>1982.2390297899999</v>
      </c>
      <c r="E130" s="567"/>
      <c r="K130" s="39"/>
      <c r="L130" s="366"/>
      <c r="N130" s="167"/>
      <c r="P130" s="52"/>
      <c r="Q130" s="52"/>
      <c r="R130" s="52"/>
      <c r="S130" s="52"/>
      <c r="T130" s="52"/>
      <c r="U130" s="52"/>
      <c r="V130" s="211"/>
      <c r="W130" s="458" t="s">
        <v>224</v>
      </c>
      <c r="X130">
        <v>14</v>
      </c>
      <c r="Y130">
        <v>138732213.58000001</v>
      </c>
      <c r="Z130" s="192" t="s">
        <v>224</v>
      </c>
      <c r="AA130" s="16">
        <v>9</v>
      </c>
      <c r="AB130" s="16">
        <v>92958213.579999998</v>
      </c>
      <c r="AC130" s="16"/>
      <c r="AD130" s="16"/>
      <c r="AE130" s="168"/>
      <c r="AF130" s="152"/>
      <c r="AG130" s="152"/>
      <c r="AH130" s="152"/>
    </row>
    <row r="131" spans="1:35" s="41" customFormat="1" ht="30" customHeight="1" x14ac:dyDescent="0.25">
      <c r="A131" s="42"/>
      <c r="B131" s="505" t="s">
        <v>23</v>
      </c>
      <c r="C131" s="490">
        <f>X128</f>
        <v>195</v>
      </c>
      <c r="D131" s="500">
        <f>Y128/1000000</f>
        <v>1429.325</v>
      </c>
      <c r="E131" s="567"/>
      <c r="K131" s="39"/>
      <c r="L131" s="366"/>
      <c r="N131" s="167"/>
      <c r="P131" s="52"/>
      <c r="Q131" s="52"/>
      <c r="R131" s="52"/>
      <c r="S131" s="52"/>
      <c r="T131" s="52"/>
      <c r="U131" s="52"/>
      <c r="V131" s="211"/>
      <c r="W131" s="458" t="s">
        <v>134</v>
      </c>
      <c r="X131">
        <v>24</v>
      </c>
      <c r="Y131">
        <v>224605000</v>
      </c>
      <c r="Z131" s="192" t="s">
        <v>134</v>
      </c>
      <c r="AA131" s="16">
        <v>16</v>
      </c>
      <c r="AB131" s="16">
        <v>148305000</v>
      </c>
      <c r="AC131" s="16"/>
      <c r="AD131" s="16"/>
      <c r="AE131" s="168"/>
      <c r="AF131" s="152"/>
      <c r="AG131" s="152"/>
      <c r="AH131" s="152"/>
    </row>
    <row r="132" spans="1:35" s="41" customFormat="1" ht="30" customHeight="1" x14ac:dyDescent="0.25">
      <c r="A132" s="42"/>
      <c r="B132" s="505" t="s">
        <v>130</v>
      </c>
      <c r="C132" s="490">
        <f>X130+X131+X133</f>
        <v>142</v>
      </c>
      <c r="D132" s="500">
        <f>(Y130+Y131+Y133)/1000000</f>
        <v>2987.1354517099999</v>
      </c>
      <c r="E132" s="567"/>
      <c r="K132" s="39"/>
      <c r="L132" s="366"/>
      <c r="N132" s="150"/>
      <c r="P132" s="52"/>
      <c r="Q132" s="52"/>
      <c r="R132" s="52"/>
      <c r="S132" s="52"/>
      <c r="T132" s="52"/>
      <c r="U132" s="52"/>
      <c r="V132" s="211"/>
      <c r="W132" s="458" t="s">
        <v>120</v>
      </c>
      <c r="X132">
        <v>134</v>
      </c>
      <c r="Y132">
        <v>1982239029.79</v>
      </c>
      <c r="Z132" s="192" t="s">
        <v>120</v>
      </c>
      <c r="AA132" s="16">
        <v>55</v>
      </c>
      <c r="AB132" s="16">
        <v>594183407.91999996</v>
      </c>
      <c r="AC132" s="16"/>
      <c r="AD132" s="16"/>
      <c r="AE132" s="168"/>
      <c r="AF132" s="152"/>
      <c r="AG132" s="152"/>
      <c r="AH132" s="152"/>
    </row>
    <row r="133" spans="1:35" s="41" customFormat="1" ht="30" customHeight="1" x14ac:dyDescent="0.25">
      <c r="A133" s="42"/>
      <c r="B133" s="505" t="s">
        <v>131</v>
      </c>
      <c r="C133" s="490">
        <v>0</v>
      </c>
      <c r="D133" s="500">
        <v>0</v>
      </c>
      <c r="E133" s="567"/>
      <c r="K133" s="39"/>
      <c r="L133" s="366"/>
      <c r="N133" s="52"/>
      <c r="P133" s="52"/>
      <c r="Q133" s="52"/>
      <c r="R133" s="52"/>
      <c r="S133" s="52"/>
      <c r="T133" s="52"/>
      <c r="U133" s="52"/>
      <c r="V133" s="211"/>
      <c r="W133" s="458" t="s">
        <v>139</v>
      </c>
      <c r="X133" s="519">
        <v>104</v>
      </c>
      <c r="Y133" s="519">
        <v>2623798238.1300001</v>
      </c>
      <c r="Z133" s="192" t="s">
        <v>139</v>
      </c>
      <c r="AA133" s="16">
        <v>102</v>
      </c>
      <c r="AB133" s="16">
        <v>2577627910.1799998</v>
      </c>
      <c r="AC133" s="16"/>
      <c r="AD133" s="16"/>
      <c r="AE133" s="168"/>
      <c r="AF133" s="152"/>
      <c r="AG133" s="152"/>
      <c r="AH133" s="152"/>
    </row>
    <row r="134" spans="1:35" s="41" customFormat="1" ht="30" customHeight="1" x14ac:dyDescent="0.25">
      <c r="A134" s="42"/>
      <c r="B134" s="505" t="s">
        <v>217</v>
      </c>
      <c r="C134" s="490">
        <v>0</v>
      </c>
      <c r="D134" s="500">
        <v>0</v>
      </c>
      <c r="E134" s="567"/>
      <c r="K134" s="39"/>
      <c r="L134" s="366"/>
      <c r="N134" s="167"/>
      <c r="P134" s="52"/>
      <c r="Q134" s="52"/>
      <c r="R134" s="52"/>
      <c r="S134" s="52"/>
      <c r="T134" s="52"/>
      <c r="U134" s="52"/>
      <c r="V134" s="211"/>
      <c r="W134" s="458" t="s">
        <v>123</v>
      </c>
      <c r="X134">
        <v>437</v>
      </c>
      <c r="Y134">
        <v>4811352413.71</v>
      </c>
      <c r="Z134" s="192" t="s">
        <v>123</v>
      </c>
      <c r="AA134" s="16">
        <v>281</v>
      </c>
      <c r="AB134" s="16">
        <v>3107027422.5300002</v>
      </c>
      <c r="AC134" s="16"/>
      <c r="AD134" s="16"/>
      <c r="AE134" s="168"/>
      <c r="AF134" s="152"/>
      <c r="AG134" s="152"/>
      <c r="AH134" s="152"/>
    </row>
    <row r="135" spans="1:35" s="41" customFormat="1" ht="15" customHeight="1" x14ac:dyDescent="0.25">
      <c r="A135" s="42"/>
      <c r="B135" s="546" t="s">
        <v>6</v>
      </c>
      <c r="C135" s="506">
        <f>SUM(C128:C134)</f>
        <v>2366</v>
      </c>
      <c r="D135" s="547">
        <f>SUM(D128:D134)</f>
        <v>23250.412277859999</v>
      </c>
      <c r="E135" s="567"/>
      <c r="K135" s="39"/>
      <c r="L135" s="366"/>
      <c r="P135" s="52"/>
      <c r="Q135" s="52"/>
      <c r="R135" s="52"/>
      <c r="S135" s="52"/>
      <c r="T135" s="52"/>
      <c r="U135" s="52"/>
      <c r="V135" s="211"/>
      <c r="W135" s="317" t="s">
        <v>6</v>
      </c>
      <c r="X135" s="318">
        <v>1</v>
      </c>
      <c r="Y135" s="316">
        <v>4596000</v>
      </c>
      <c r="Z135" s="192" t="s">
        <v>318</v>
      </c>
      <c r="AA135" s="16">
        <v>0</v>
      </c>
      <c r="AB135" s="16">
        <v>0</v>
      </c>
      <c r="AC135" s="16"/>
      <c r="AD135" s="16"/>
      <c r="AE135" s="168"/>
      <c r="AF135" s="152"/>
      <c r="AG135" s="152"/>
      <c r="AH135" s="152"/>
    </row>
    <row r="136" spans="1:35" ht="15" customHeight="1" x14ac:dyDescent="0.25">
      <c r="A136" s="28"/>
      <c r="F136" s="9"/>
      <c r="H136" s="9"/>
      <c r="I136" s="9"/>
      <c r="J136" s="9"/>
      <c r="L136" s="19"/>
      <c r="AA136" s="192">
        <v>10421</v>
      </c>
      <c r="AB136" s="16">
        <v>106457024958.98999</v>
      </c>
      <c r="AF136" s="19"/>
      <c r="AG136" s="152"/>
      <c r="AH136" s="152"/>
      <c r="AI136" s="152"/>
    </row>
    <row r="137" spans="1:35" ht="15" customHeight="1" x14ac:dyDescent="0.2">
      <c r="A137" s="28"/>
      <c r="G137" s="205"/>
      <c r="H137" s="9"/>
      <c r="I137" s="9"/>
      <c r="J137" s="9"/>
      <c r="Q137" s="21"/>
      <c r="R137" s="21"/>
      <c r="S137" s="21"/>
      <c r="T137" s="21"/>
      <c r="U137" s="21"/>
      <c r="V137" s="21"/>
      <c r="X137" s="228"/>
      <c r="Y137" s="228"/>
      <c r="Z137" s="228"/>
      <c r="AC137" s="13"/>
    </row>
    <row r="138" spans="1:35" ht="15" customHeight="1" x14ac:dyDescent="0.2">
      <c r="A138" s="28"/>
      <c r="G138" s="76"/>
      <c r="H138" s="9"/>
      <c r="I138" s="9"/>
      <c r="J138" s="9"/>
      <c r="X138" s="228"/>
      <c r="Y138" s="228"/>
      <c r="Z138" s="228"/>
      <c r="AC138" s="13"/>
    </row>
    <row r="139" spans="1:35" ht="26.25" customHeight="1" x14ac:dyDescent="0.2">
      <c r="A139" s="25"/>
      <c r="B139" s="730" t="s">
        <v>178</v>
      </c>
      <c r="C139" s="730"/>
      <c r="D139" s="730"/>
      <c r="E139" s="721"/>
      <c r="H139" s="9"/>
      <c r="I139" s="9"/>
      <c r="J139" s="9"/>
      <c r="X139" s="228"/>
      <c r="Y139" s="228"/>
      <c r="Z139" s="228"/>
      <c r="AC139" s="13"/>
    </row>
    <row r="140" spans="1:35" x14ac:dyDescent="0.2">
      <c r="A140" s="28"/>
      <c r="H140" s="9"/>
      <c r="I140" s="9"/>
      <c r="J140" s="9"/>
      <c r="X140" s="228"/>
      <c r="Y140" s="228"/>
      <c r="Z140" s="228"/>
      <c r="AC140" s="13"/>
    </row>
    <row r="141" spans="1:35" ht="15" customHeight="1" x14ac:dyDescent="0.2">
      <c r="A141" s="28"/>
      <c r="B141" s="544" t="s">
        <v>24</v>
      </c>
      <c r="C141" s="481" t="s">
        <v>3</v>
      </c>
      <c r="D141" s="548" t="s">
        <v>117</v>
      </c>
      <c r="F141" s="9"/>
      <c r="H141" s="9"/>
      <c r="I141" s="9"/>
      <c r="L141" s="365"/>
      <c r="M141" s="16"/>
      <c r="P141" s="20"/>
      <c r="V141" s="208"/>
      <c r="W141" s="192"/>
      <c r="Y141" s="208"/>
      <c r="AA141" s="16"/>
      <c r="AB141" s="13"/>
      <c r="AD141" s="20"/>
    </row>
    <row r="142" spans="1:35" ht="30" customHeight="1" x14ac:dyDescent="0.25">
      <c r="A142" s="28"/>
      <c r="B142" s="507" t="s">
        <v>26</v>
      </c>
      <c r="C142" s="490">
        <v>1430</v>
      </c>
      <c r="D142" s="500">
        <v>14538795817.889999</v>
      </c>
      <c r="F142" s="9"/>
      <c r="H142" s="9"/>
      <c r="I142" s="9"/>
      <c r="L142" s="365"/>
      <c r="M142" s="16"/>
      <c r="P142" s="20"/>
      <c r="V142" s="208"/>
      <c r="W142" s="455" t="s">
        <v>25</v>
      </c>
      <c r="X142" s="455" t="s">
        <v>234</v>
      </c>
      <c r="Y142" s="455" t="s">
        <v>44</v>
      </c>
      <c r="AA142" s="16"/>
      <c r="AD142" s="20"/>
    </row>
    <row r="143" spans="1:35" ht="30" customHeight="1" x14ac:dyDescent="0.25">
      <c r="A143" s="28"/>
      <c r="B143" s="507" t="s">
        <v>319</v>
      </c>
      <c r="C143" s="490">
        <v>8</v>
      </c>
      <c r="D143" s="500">
        <v>58384000</v>
      </c>
      <c r="F143" s="9"/>
      <c r="H143" s="9"/>
      <c r="I143" s="9"/>
      <c r="L143" s="365"/>
      <c r="M143" s="16"/>
      <c r="P143" s="20"/>
      <c r="V143" s="208"/>
      <c r="W143" s="518"/>
      <c r="X143" s="518"/>
      <c r="Y143" s="518"/>
      <c r="AA143" s="16"/>
      <c r="AD143" s="20"/>
    </row>
    <row r="144" spans="1:35" ht="30" customHeight="1" x14ac:dyDescent="0.25">
      <c r="A144" s="28"/>
      <c r="B144" s="507" t="s">
        <v>27</v>
      </c>
      <c r="C144" s="490">
        <v>928</v>
      </c>
      <c r="D144" s="500">
        <v>8653232459.9699993</v>
      </c>
      <c r="F144" s="9"/>
      <c r="H144" s="9"/>
      <c r="I144" s="9"/>
      <c r="L144" s="365"/>
      <c r="M144" s="16"/>
      <c r="O144" s="20"/>
      <c r="P144" s="14"/>
      <c r="Q144" s="14"/>
      <c r="R144" s="14"/>
      <c r="S144" s="14"/>
      <c r="T144" s="14"/>
      <c r="U144" s="14"/>
      <c r="V144" s="211"/>
      <c r="W144" s="456" t="s">
        <v>116</v>
      </c>
      <c r="X144">
        <v>2099</v>
      </c>
      <c r="Y144" s="527">
        <v>21364826640.639999</v>
      </c>
      <c r="AA144" s="16"/>
      <c r="AD144" s="20"/>
    </row>
    <row r="145" spans="1:30" ht="30" customHeight="1" x14ac:dyDescent="0.25">
      <c r="A145" s="28"/>
      <c r="B145" s="507" t="s">
        <v>180</v>
      </c>
      <c r="C145" s="490">
        <v>0</v>
      </c>
      <c r="D145" s="500">
        <v>0</v>
      </c>
      <c r="F145" s="9"/>
      <c r="H145" s="9"/>
      <c r="I145" s="9"/>
      <c r="L145" s="365"/>
      <c r="M145" s="16"/>
      <c r="O145" s="74"/>
      <c r="P145" s="14"/>
      <c r="Q145" s="14"/>
      <c r="R145" s="14"/>
      <c r="S145" s="14"/>
      <c r="T145" s="14"/>
      <c r="U145" s="14"/>
      <c r="V145" s="211"/>
      <c r="W145" s="456" t="s">
        <v>315</v>
      </c>
      <c r="X145" s="528">
        <v>3</v>
      </c>
      <c r="Y145" s="529">
        <v>40091595.57</v>
      </c>
      <c r="AA145" s="16"/>
      <c r="AD145" s="20"/>
    </row>
    <row r="146" spans="1:30" ht="15" customHeight="1" x14ac:dyDescent="0.2">
      <c r="A146" s="28"/>
      <c r="B146" s="544" t="s">
        <v>6</v>
      </c>
      <c r="C146" s="506">
        <f>SUM(C142:C145)</f>
        <v>2366</v>
      </c>
      <c r="D146" s="547">
        <f>SUM(D142:D145)</f>
        <v>23250412277.860001</v>
      </c>
      <c r="F146" s="9"/>
      <c r="H146" s="9"/>
      <c r="I146" s="9"/>
      <c r="L146" s="365"/>
      <c r="M146" s="16"/>
      <c r="O146" s="74"/>
      <c r="P146" s="14"/>
      <c r="Q146" s="14"/>
      <c r="R146" s="14"/>
      <c r="S146" s="14"/>
      <c r="T146" s="14"/>
      <c r="U146" s="14"/>
      <c r="V146" s="211"/>
      <c r="W146" s="319" t="s">
        <v>115</v>
      </c>
      <c r="X146" s="530">
        <v>1336</v>
      </c>
      <c r="Y146" s="531">
        <v>11339786193.75</v>
      </c>
      <c r="AA146" s="16"/>
      <c r="AD146" s="20"/>
    </row>
    <row r="147" spans="1:30" ht="15" customHeight="1" x14ac:dyDescent="0.2">
      <c r="A147" s="28"/>
      <c r="B147" s="689" t="s">
        <v>345</v>
      </c>
      <c r="C147" s="508"/>
      <c r="D147" s="508"/>
      <c r="E147" s="509"/>
      <c r="H147" s="9"/>
      <c r="I147" s="9"/>
      <c r="J147" s="9"/>
      <c r="W147" s="218"/>
      <c r="X147" s="317" t="s">
        <v>6</v>
      </c>
      <c r="Y147" s="320">
        <f>SUM(X144:X146)</f>
        <v>3438</v>
      </c>
      <c r="Z147" s="321">
        <f>SUM(Y144:Y146)</f>
        <v>32744704429.959999</v>
      </c>
    </row>
    <row r="148" spans="1:30" ht="61.5" customHeight="1" x14ac:dyDescent="0.2">
      <c r="A148" s="28"/>
      <c r="B148" s="732" t="s">
        <v>179</v>
      </c>
      <c r="C148" s="732"/>
      <c r="D148" s="732"/>
      <c r="E148" s="727"/>
      <c r="H148" s="9"/>
      <c r="I148" s="9"/>
      <c r="J148" s="9"/>
      <c r="Z148" s="208"/>
      <c r="AC148" s="13"/>
    </row>
    <row r="149" spans="1:30" ht="29.1" customHeight="1" x14ac:dyDescent="0.2">
      <c r="A149" s="28"/>
      <c r="B149" s="727"/>
      <c r="C149" s="727"/>
      <c r="D149" s="727"/>
      <c r="E149" s="727"/>
      <c r="G149" s="77"/>
      <c r="H149" s="9"/>
      <c r="I149" s="9"/>
      <c r="J149" s="9"/>
      <c r="W149" s="219"/>
      <c r="AA149" s="193"/>
      <c r="AC149" s="13"/>
    </row>
    <row r="150" spans="1:30" ht="18" customHeight="1" x14ac:dyDescent="0.2">
      <c r="A150" s="28"/>
      <c r="B150" s="727"/>
      <c r="C150" s="727"/>
      <c r="D150" s="727"/>
      <c r="E150" s="727"/>
      <c r="H150" s="9"/>
      <c r="I150" s="9"/>
      <c r="J150" s="9"/>
      <c r="AC150" s="13"/>
    </row>
    <row r="151" spans="1:30" ht="18" customHeight="1" x14ac:dyDescent="0.2">
      <c r="A151" s="28"/>
      <c r="E151" s="568"/>
      <c r="H151" s="9"/>
      <c r="I151" s="9"/>
      <c r="J151" s="9"/>
      <c r="AC151" s="13"/>
    </row>
    <row r="152" spans="1:30" ht="18" customHeight="1" x14ac:dyDescent="0.2">
      <c r="A152" s="28"/>
      <c r="B152" s="569"/>
      <c r="C152" s="570"/>
      <c r="D152" s="570"/>
      <c r="E152" s="496"/>
      <c r="I152" s="78"/>
      <c r="J152" s="75"/>
      <c r="AC152" s="13"/>
    </row>
    <row r="153" spans="1:30" ht="18" customHeight="1" x14ac:dyDescent="0.2">
      <c r="A153" s="28"/>
      <c r="B153" s="569"/>
      <c r="C153" s="507"/>
      <c r="D153" s="507"/>
      <c r="E153" s="496"/>
      <c r="I153" s="78"/>
      <c r="J153" s="75"/>
      <c r="AC153" s="13"/>
    </row>
    <row r="154" spans="1:30" ht="18" customHeight="1" x14ac:dyDescent="0.2">
      <c r="A154" s="28"/>
      <c r="B154" s="569"/>
      <c r="C154" s="507"/>
      <c r="D154" s="507"/>
      <c r="E154" s="496"/>
      <c r="I154" s="78"/>
      <c r="J154" s="75"/>
      <c r="AC154" s="13"/>
    </row>
    <row r="155" spans="1:30" ht="18" customHeight="1" x14ac:dyDescent="0.2">
      <c r="A155" s="28"/>
      <c r="B155" s="569"/>
      <c r="C155" s="507"/>
      <c r="D155" s="507"/>
      <c r="E155" s="568"/>
      <c r="I155" s="78"/>
      <c r="J155" s="9"/>
      <c r="AC155" s="13"/>
    </row>
    <row r="156" spans="1:30" ht="26.25" customHeight="1" x14ac:dyDescent="0.2">
      <c r="A156" s="25"/>
      <c r="B156" s="730" t="s">
        <v>204</v>
      </c>
      <c r="C156" s="730"/>
      <c r="D156" s="730"/>
      <c r="E156" s="722"/>
      <c r="J156" s="9"/>
      <c r="W156" s="229"/>
      <c r="X156" s="230"/>
      <c r="Y156" s="231"/>
      <c r="Z156" s="208"/>
    </row>
    <row r="157" spans="1:30" ht="15" customHeight="1" x14ac:dyDescent="0.2">
      <c r="A157" s="28"/>
      <c r="E157" s="571"/>
      <c r="J157" s="9"/>
      <c r="W157" s="229"/>
      <c r="X157" s="350" t="s">
        <v>58</v>
      </c>
      <c r="Y157" s="351" t="s">
        <v>59</v>
      </c>
      <c r="Z157" s="352" t="s">
        <v>44</v>
      </c>
    </row>
    <row r="158" spans="1:30" ht="15" customHeight="1" x14ac:dyDescent="0.2">
      <c r="A158" s="25"/>
      <c r="B158" s="572" t="s">
        <v>141</v>
      </c>
      <c r="C158" s="573" t="s">
        <v>3</v>
      </c>
      <c r="D158" s="538" t="s">
        <v>117</v>
      </c>
      <c r="G158" s="16"/>
      <c r="H158" s="16"/>
      <c r="I158" s="9"/>
      <c r="L158" s="365"/>
      <c r="M158" s="16"/>
      <c r="P158" s="20"/>
      <c r="V158" s="211">
        <f>+C159/C163</f>
        <v>0.55156382079458999</v>
      </c>
      <c r="W158" s="420" t="s">
        <v>239</v>
      </c>
      <c r="X158">
        <v>1305</v>
      </c>
      <c r="Y158">
        <v>12440996583.270037</v>
      </c>
      <c r="AA158" s="16"/>
    </row>
    <row r="159" spans="1:30" ht="30" customHeight="1" x14ac:dyDescent="0.2">
      <c r="A159" s="28"/>
      <c r="B159" s="574" t="s">
        <v>137</v>
      </c>
      <c r="C159" s="490">
        <f>+X158</f>
        <v>1305</v>
      </c>
      <c r="D159" s="500">
        <f>Y158/1000000</f>
        <v>12440.996583270036</v>
      </c>
      <c r="G159" s="16"/>
      <c r="H159" s="16"/>
      <c r="I159" s="9"/>
      <c r="L159" s="365"/>
      <c r="M159" s="16"/>
      <c r="P159" s="20"/>
      <c r="V159" s="211">
        <f>+C160/C163</f>
        <v>0.37531699070160607</v>
      </c>
      <c r="W159" s="420" t="s">
        <v>240</v>
      </c>
      <c r="X159">
        <v>888</v>
      </c>
      <c r="Y159">
        <v>8838461378.300005</v>
      </c>
      <c r="AA159" s="16"/>
    </row>
    <row r="160" spans="1:30" s="41" customFormat="1" ht="30" customHeight="1" x14ac:dyDescent="0.2">
      <c r="A160" s="42"/>
      <c r="B160" s="574" t="s">
        <v>138</v>
      </c>
      <c r="C160" s="490">
        <f>+X159</f>
        <v>888</v>
      </c>
      <c r="D160" s="500">
        <f>Y159/1000000</f>
        <v>8838.4613783000041</v>
      </c>
      <c r="E160" s="567"/>
      <c r="L160" s="366"/>
      <c r="P160" s="52"/>
      <c r="Q160" s="52"/>
      <c r="R160" s="52"/>
      <c r="S160" s="52"/>
      <c r="T160" s="52"/>
      <c r="U160" s="52"/>
      <c r="V160" s="211">
        <f>+C161/C163</f>
        <v>7.3119188503803889E-2</v>
      </c>
      <c r="W160" s="420" t="s">
        <v>241</v>
      </c>
      <c r="X160">
        <v>173</v>
      </c>
      <c r="Y160">
        <v>1970954316.2899997</v>
      </c>
      <c r="Z160" s="207"/>
      <c r="AA160" s="16"/>
      <c r="AB160" s="16"/>
      <c r="AC160" s="16"/>
    </row>
    <row r="161" spans="1:33" s="41" customFormat="1" ht="30" customHeight="1" x14ac:dyDescent="0.2">
      <c r="A161" s="42"/>
      <c r="B161" s="574" t="s">
        <v>136</v>
      </c>
      <c r="C161" s="490">
        <f>+X160</f>
        <v>173</v>
      </c>
      <c r="D161" s="500">
        <f>Y160/1000000</f>
        <v>1970.9543162899997</v>
      </c>
      <c r="E161" s="567"/>
      <c r="L161" s="366"/>
      <c r="P161" s="52"/>
      <c r="Q161" s="52"/>
      <c r="R161" s="52"/>
      <c r="S161" s="52"/>
      <c r="T161" s="52"/>
      <c r="U161" s="52"/>
      <c r="V161" s="211">
        <f>+C162/C163</f>
        <v>0</v>
      </c>
      <c r="W161" s="234" t="s">
        <v>181</v>
      </c>
      <c r="X161" s="358">
        <v>0</v>
      </c>
      <c r="Y161" s="236">
        <v>0</v>
      </c>
      <c r="Z161" s="207"/>
      <c r="AA161" s="16"/>
      <c r="AB161" s="16"/>
      <c r="AC161" s="16"/>
    </row>
    <row r="162" spans="1:33" s="41" customFormat="1" ht="30" customHeight="1" x14ac:dyDescent="0.2">
      <c r="A162" s="42"/>
      <c r="B162" s="574" t="s">
        <v>181</v>
      </c>
      <c r="C162" s="490">
        <f>+X161</f>
        <v>0</v>
      </c>
      <c r="D162" s="500">
        <f>Y161</f>
        <v>0</v>
      </c>
      <c r="E162" s="567"/>
      <c r="L162" s="366"/>
      <c r="P162" s="52"/>
      <c r="Q162" s="52"/>
      <c r="R162" s="52"/>
      <c r="S162" s="52"/>
      <c r="T162" s="52"/>
      <c r="U162" s="52"/>
      <c r="V162" s="235">
        <f>SUM(V158:V161)</f>
        <v>1</v>
      </c>
      <c r="W162" s="355" t="s">
        <v>6</v>
      </c>
      <c r="X162" s="356">
        <f>SUM(X158:X161)</f>
        <v>2366</v>
      </c>
      <c r="Y162" s="357">
        <f>SUM(Y158:Y161)</f>
        <v>23250412277.860043</v>
      </c>
      <c r="Z162" s="207"/>
      <c r="AA162" s="16"/>
      <c r="AB162" s="16"/>
      <c r="AC162" s="16"/>
    </row>
    <row r="163" spans="1:33" s="41" customFormat="1" ht="15" customHeight="1" x14ac:dyDescent="0.2">
      <c r="A163" s="42"/>
      <c r="B163" s="575" t="s">
        <v>6</v>
      </c>
      <c r="C163" s="576">
        <f>SUM(C159:C162)</f>
        <v>2366</v>
      </c>
      <c r="D163" s="547">
        <f>SUM(D159:D162)</f>
        <v>23250.412277860043</v>
      </c>
      <c r="E163" s="567"/>
      <c r="L163" s="366"/>
      <c r="P163" s="128"/>
      <c r="Q163" s="128"/>
      <c r="R163" s="128"/>
      <c r="S163" s="128"/>
      <c r="T163" s="128"/>
      <c r="U163" s="128"/>
      <c r="V163" s="236">
        <f>+D163-D399</f>
        <v>1812.9448514400428</v>
      </c>
      <c r="W163" s="353"/>
      <c r="X163" s="354"/>
      <c r="Y163" s="349"/>
      <c r="Z163" s="207"/>
      <c r="AA163" s="16"/>
      <c r="AB163" s="16"/>
      <c r="AC163" s="16"/>
    </row>
    <row r="164" spans="1:33" ht="15" customHeight="1" x14ac:dyDescent="0.2">
      <c r="A164" s="28"/>
      <c r="C164" s="577"/>
      <c r="D164" s="577"/>
      <c r="E164" s="577"/>
      <c r="F164" s="58"/>
      <c r="G164" s="16"/>
      <c r="H164" s="16"/>
      <c r="J164" s="9"/>
      <c r="X164" s="230"/>
      <c r="Y164" s="231"/>
      <c r="Z164" s="208"/>
    </row>
    <row r="165" spans="1:33" ht="15" customHeight="1" x14ac:dyDescent="0.2">
      <c r="A165" s="28"/>
      <c r="B165" s="577"/>
      <c r="C165" s="577"/>
      <c r="D165" s="577"/>
      <c r="E165" s="577"/>
      <c r="F165" s="58"/>
      <c r="G165" s="16"/>
      <c r="H165" s="16"/>
      <c r="J165" s="9"/>
      <c r="W165" s="229"/>
      <c r="X165" s="230"/>
      <c r="Y165" s="231"/>
      <c r="Z165" s="208"/>
    </row>
    <row r="166" spans="1:33" s="344" customFormat="1" ht="25.5" customHeight="1" x14ac:dyDescent="0.2">
      <c r="A166" s="342"/>
      <c r="B166" s="732" t="s">
        <v>344</v>
      </c>
      <c r="C166" s="732"/>
      <c r="D166" s="732"/>
      <c r="E166" s="727"/>
      <c r="F166" s="343"/>
      <c r="G166" s="343"/>
      <c r="H166" s="343"/>
      <c r="I166" s="343"/>
      <c r="J166" s="343"/>
      <c r="M166" s="367"/>
      <c r="Q166" s="345"/>
      <c r="R166" s="345"/>
      <c r="S166" s="345"/>
      <c r="T166" s="345"/>
      <c r="U166" s="345"/>
      <c r="V166" s="345"/>
      <c r="W166" s="346"/>
      <c r="X166" s="340"/>
      <c r="Y166" s="340"/>
      <c r="Z166" s="340"/>
      <c r="AA166" s="340"/>
    </row>
    <row r="167" spans="1:33" s="9" customFormat="1" ht="54" customHeight="1" x14ac:dyDescent="0.2">
      <c r="A167" s="337"/>
      <c r="B167" s="732" t="s">
        <v>179</v>
      </c>
      <c r="C167" s="732"/>
      <c r="D167" s="732"/>
      <c r="E167" s="727"/>
      <c r="F167" s="206"/>
      <c r="G167" s="206"/>
      <c r="H167" s="206"/>
      <c r="I167" s="206"/>
      <c r="J167" s="206"/>
      <c r="K167" s="206"/>
      <c r="L167" s="206"/>
      <c r="M167" s="368"/>
      <c r="Q167" s="338"/>
      <c r="R167" s="338"/>
      <c r="S167" s="338"/>
      <c r="T167" s="338"/>
      <c r="U167" s="338"/>
      <c r="V167" s="338"/>
      <c r="W167" s="339"/>
      <c r="X167" s="341"/>
      <c r="Y167" s="341"/>
      <c r="Z167" s="348"/>
      <c r="AA167" s="341"/>
    </row>
    <row r="168" spans="1:33" ht="23.25" customHeight="1" x14ac:dyDescent="0.2">
      <c r="A168" s="28"/>
      <c r="B168" s="577"/>
      <c r="C168" s="577"/>
      <c r="D168" s="577"/>
      <c r="E168" s="577"/>
      <c r="F168" s="347"/>
      <c r="G168" s="58"/>
      <c r="H168" s="206"/>
      <c r="I168" s="206"/>
      <c r="J168" s="206"/>
      <c r="K168" s="206"/>
      <c r="L168" s="206"/>
      <c r="M168" s="368"/>
      <c r="W168" s="229"/>
      <c r="X168" s="224"/>
      <c r="Y168" s="224"/>
      <c r="Z168" s="237"/>
    </row>
    <row r="169" spans="1:33" ht="26.25" customHeight="1" x14ac:dyDescent="0.2">
      <c r="A169" s="25"/>
      <c r="B169" s="748" t="s">
        <v>205</v>
      </c>
      <c r="C169" s="748"/>
      <c r="D169" s="748"/>
      <c r="E169" s="748"/>
      <c r="J169" s="11"/>
      <c r="W169" s="229"/>
      <c r="X169" s="238"/>
      <c r="Y169" s="238"/>
      <c r="Z169" s="238"/>
    </row>
    <row r="170" spans="1:33" ht="15" customHeight="1" x14ac:dyDescent="0.2">
      <c r="A170" s="28"/>
      <c r="E170" s="571"/>
      <c r="J170" s="11"/>
      <c r="W170" s="229"/>
      <c r="X170" s="238"/>
      <c r="Y170" s="238"/>
      <c r="Z170" s="238"/>
    </row>
    <row r="171" spans="1:33" ht="32.25" customHeight="1" x14ac:dyDescent="0.2">
      <c r="A171" s="28"/>
      <c r="B171" s="359" t="s">
        <v>157</v>
      </c>
      <c r="C171" s="781" t="s">
        <v>137</v>
      </c>
      <c r="D171" s="782"/>
      <c r="E171" s="781" t="s">
        <v>138</v>
      </c>
      <c r="F171" s="783"/>
      <c r="G171" s="781" t="s">
        <v>136</v>
      </c>
      <c r="H171" s="783"/>
      <c r="I171" s="781" t="s">
        <v>140</v>
      </c>
      <c r="J171" s="783"/>
      <c r="K171" s="781" t="s">
        <v>6</v>
      </c>
      <c r="L171" s="783"/>
      <c r="M171" s="44"/>
      <c r="W171" s="239"/>
      <c r="X171" s="773"/>
      <c r="Y171" s="773"/>
      <c r="Z171" s="773"/>
      <c r="AA171" s="773"/>
      <c r="AB171" s="771"/>
      <c r="AC171" s="771"/>
      <c r="AD171" s="771"/>
      <c r="AE171" s="771"/>
      <c r="AF171" s="772"/>
      <c r="AG171" s="772"/>
    </row>
    <row r="172" spans="1:33" ht="15" customHeight="1" x14ac:dyDescent="0.2">
      <c r="A172" s="28"/>
      <c r="B172" s="578" t="s">
        <v>19</v>
      </c>
      <c r="C172" s="578" t="s">
        <v>59</v>
      </c>
      <c r="D172" s="579" t="s">
        <v>44</v>
      </c>
      <c r="E172" s="578" t="s">
        <v>59</v>
      </c>
      <c r="F172" s="361" t="s">
        <v>44</v>
      </c>
      <c r="G172" s="360" t="s">
        <v>59</v>
      </c>
      <c r="H172" s="361" t="s">
        <v>44</v>
      </c>
      <c r="I172" s="360" t="s">
        <v>59</v>
      </c>
      <c r="J172" s="361" t="s">
        <v>44</v>
      </c>
      <c r="K172" s="362" t="s">
        <v>59</v>
      </c>
      <c r="L172" s="369" t="s">
        <v>44</v>
      </c>
      <c r="M172" s="16"/>
      <c r="P172" s="20"/>
      <c r="V172" s="240"/>
      <c r="W172" s="240"/>
      <c r="X172" s="241"/>
      <c r="Y172" s="240"/>
      <c r="Z172" s="241"/>
      <c r="AA172" s="157"/>
      <c r="AB172" s="158"/>
      <c r="AC172" s="157"/>
      <c r="AD172" s="158"/>
      <c r="AE172" s="159"/>
      <c r="AF172" s="160"/>
    </row>
    <row r="173" spans="1:33" s="44" customFormat="1" ht="31.5" customHeight="1" x14ac:dyDescent="0.2">
      <c r="A173" s="49"/>
      <c r="B173" s="580" t="s">
        <v>158</v>
      </c>
      <c r="C173" s="581">
        <v>43</v>
      </c>
      <c r="D173" s="582">
        <v>306.84199999999998</v>
      </c>
      <c r="E173" s="583">
        <v>118</v>
      </c>
      <c r="F173" s="171">
        <v>866.26099999999997</v>
      </c>
      <c r="G173" s="170">
        <v>34</v>
      </c>
      <c r="H173" s="171">
        <v>256.22199999999998</v>
      </c>
      <c r="I173" s="170">
        <v>0</v>
      </c>
      <c r="J173" s="172">
        <v>0</v>
      </c>
      <c r="K173" s="170">
        <v>195</v>
      </c>
      <c r="L173" s="171">
        <v>1429.325</v>
      </c>
      <c r="P173" s="80"/>
      <c r="Q173" s="80"/>
      <c r="R173" s="80"/>
      <c r="S173" s="80"/>
      <c r="T173" s="80"/>
      <c r="U173" s="80"/>
      <c r="V173" s="242"/>
      <c r="W173" s="243"/>
      <c r="X173" s="244"/>
      <c r="Y173" s="243"/>
      <c r="Z173" s="244"/>
      <c r="AA173" s="161"/>
      <c r="AB173" s="162"/>
      <c r="AC173" s="161"/>
      <c r="AD173" s="163"/>
      <c r="AE173" s="163"/>
      <c r="AF173" s="63"/>
      <c r="AG173" s="63"/>
    </row>
    <row r="174" spans="1:33" s="44" customFormat="1" ht="30" customHeight="1" x14ac:dyDescent="0.2">
      <c r="A174" s="49"/>
      <c r="B174" s="580" t="s">
        <v>159</v>
      </c>
      <c r="C174" s="581">
        <v>273</v>
      </c>
      <c r="D174" s="582">
        <v>2725.7562078500005</v>
      </c>
      <c r="E174" s="583">
        <v>148</v>
      </c>
      <c r="F174" s="171">
        <v>1800.85493698</v>
      </c>
      <c r="G174" s="170">
        <v>16</v>
      </c>
      <c r="H174" s="171">
        <v>284.74126888000001</v>
      </c>
      <c r="I174" s="170">
        <v>0</v>
      </c>
      <c r="J174" s="172">
        <v>0</v>
      </c>
      <c r="K174" s="170">
        <v>437</v>
      </c>
      <c r="L174" s="171">
        <v>4811.3524137100012</v>
      </c>
      <c r="P174" s="80"/>
      <c r="Q174" s="80"/>
      <c r="R174" s="80"/>
      <c r="S174" s="80"/>
      <c r="T174" s="80"/>
      <c r="U174" s="80"/>
      <c r="V174" s="242"/>
      <c r="W174" s="243"/>
      <c r="X174" s="244"/>
      <c r="Y174" s="243"/>
      <c r="Z174" s="244"/>
      <c r="AA174" s="161"/>
      <c r="AB174" s="162"/>
      <c r="AC174" s="161"/>
      <c r="AD174" s="163"/>
      <c r="AE174" s="163"/>
      <c r="AF174" s="63"/>
      <c r="AG174" s="63"/>
    </row>
    <row r="175" spans="1:33" s="44" customFormat="1" ht="45" x14ac:dyDescent="0.2">
      <c r="A175" s="49"/>
      <c r="B175" s="580" t="s">
        <v>220</v>
      </c>
      <c r="C175" s="581">
        <v>48</v>
      </c>
      <c r="D175" s="582">
        <v>1213.25328109</v>
      </c>
      <c r="E175" s="583">
        <v>51</v>
      </c>
      <c r="F175" s="171">
        <v>1282.5951868299999</v>
      </c>
      <c r="G175" s="170">
        <v>5</v>
      </c>
      <c r="H175" s="171">
        <v>127.94977021000001</v>
      </c>
      <c r="I175" s="170">
        <v>0</v>
      </c>
      <c r="J175" s="172">
        <v>0</v>
      </c>
      <c r="K175" s="170">
        <v>104</v>
      </c>
      <c r="L175" s="171">
        <v>2623.7982381300003</v>
      </c>
      <c r="N175" s="149"/>
      <c r="P175" s="80"/>
      <c r="Q175" s="80"/>
      <c r="R175" s="80"/>
      <c r="S175" s="80"/>
      <c r="T175" s="80"/>
      <c r="U175" s="80"/>
      <c r="V175" s="242"/>
      <c r="W175" s="243"/>
      <c r="X175" s="244"/>
      <c r="Y175" s="243"/>
      <c r="Z175" s="244"/>
      <c r="AA175" s="161"/>
      <c r="AB175" s="162"/>
      <c r="AC175" s="161"/>
      <c r="AD175" s="163"/>
      <c r="AE175" s="163"/>
      <c r="AF175" s="63"/>
      <c r="AG175" s="63"/>
    </row>
    <row r="176" spans="1:33" s="44" customFormat="1" x14ac:dyDescent="0.2">
      <c r="A176" s="49"/>
      <c r="B176" s="580" t="s">
        <v>160</v>
      </c>
      <c r="C176" s="581">
        <v>77</v>
      </c>
      <c r="D176" s="582">
        <v>1091.0903268</v>
      </c>
      <c r="E176" s="583">
        <v>53</v>
      </c>
      <c r="F176" s="171">
        <v>796.61321178999992</v>
      </c>
      <c r="G176" s="170">
        <v>4</v>
      </c>
      <c r="H176" s="171">
        <v>94.53549120000001</v>
      </c>
      <c r="I176" s="170">
        <v>0</v>
      </c>
      <c r="J176" s="172">
        <v>0</v>
      </c>
      <c r="K176" s="170">
        <v>134</v>
      </c>
      <c r="L176" s="171">
        <v>1982.2390297899999</v>
      </c>
      <c r="P176" s="80"/>
      <c r="Q176" s="80"/>
      <c r="R176" s="80"/>
      <c r="S176" s="80"/>
      <c r="T176" s="80"/>
      <c r="U176" s="80"/>
      <c r="V176" s="242"/>
      <c r="W176" s="243"/>
      <c r="X176" s="244"/>
      <c r="Y176" s="243"/>
      <c r="Z176" s="244"/>
      <c r="AA176" s="161"/>
      <c r="AB176" s="162"/>
      <c r="AC176" s="161"/>
      <c r="AD176" s="163"/>
      <c r="AE176" s="163"/>
      <c r="AF176" s="63"/>
      <c r="AG176" s="63"/>
    </row>
    <row r="177" spans="1:33" s="44" customFormat="1" ht="22.5" customHeight="1" x14ac:dyDescent="0.2">
      <c r="A177" s="49"/>
      <c r="B177" s="580" t="s">
        <v>161</v>
      </c>
      <c r="C177" s="581">
        <v>838</v>
      </c>
      <c r="D177" s="582">
        <v>6860.2817675300057</v>
      </c>
      <c r="E177" s="583">
        <v>506</v>
      </c>
      <c r="F177" s="171">
        <v>3972.5728291200003</v>
      </c>
      <c r="G177" s="170">
        <v>114</v>
      </c>
      <c r="H177" s="171">
        <v>1207.5057859999999</v>
      </c>
      <c r="I177" s="170">
        <v>0</v>
      </c>
      <c r="J177" s="172">
        <v>0</v>
      </c>
      <c r="K177" s="170">
        <v>1458</v>
      </c>
      <c r="L177" s="171">
        <v>12040.360382650006</v>
      </c>
      <c r="P177" s="80"/>
      <c r="Q177" s="80"/>
      <c r="R177" s="80"/>
      <c r="S177" s="80"/>
      <c r="T177" s="80"/>
      <c r="U177" s="80"/>
      <c r="V177" s="242"/>
      <c r="W177" s="243"/>
      <c r="X177" s="244"/>
      <c r="Y177" s="243"/>
      <c r="Z177" s="244"/>
      <c r="AA177" s="161"/>
      <c r="AB177" s="162"/>
      <c r="AC177" s="161"/>
      <c r="AD177" s="163"/>
      <c r="AE177" s="163"/>
      <c r="AF177" s="63"/>
      <c r="AG177" s="63"/>
    </row>
    <row r="178" spans="1:33" s="44" customFormat="1" ht="30" x14ac:dyDescent="0.2">
      <c r="A178" s="49"/>
      <c r="B178" s="580" t="s">
        <v>162</v>
      </c>
      <c r="C178" s="581">
        <v>9</v>
      </c>
      <c r="D178" s="582">
        <v>83.876000000000005</v>
      </c>
      <c r="E178" s="583">
        <v>5</v>
      </c>
      <c r="F178" s="171">
        <v>54.856213579999995</v>
      </c>
      <c r="G178" s="170">
        <v>0</v>
      </c>
      <c r="H178" s="171">
        <v>0</v>
      </c>
      <c r="I178" s="170">
        <v>0</v>
      </c>
      <c r="J178" s="172">
        <v>0</v>
      </c>
      <c r="K178" s="170">
        <v>14</v>
      </c>
      <c r="L178" s="171">
        <v>138.73221358000001</v>
      </c>
      <c r="N178" s="149"/>
      <c r="P178" s="80"/>
      <c r="Q178" s="80"/>
      <c r="R178" s="80"/>
      <c r="S178" s="80"/>
      <c r="T178" s="80"/>
      <c r="U178" s="80"/>
      <c r="V178" s="242"/>
      <c r="W178" s="243"/>
      <c r="X178" s="244"/>
      <c r="Y178" s="243"/>
      <c r="Z178" s="244"/>
      <c r="AA178" s="161"/>
      <c r="AB178" s="162"/>
      <c r="AC178" s="161"/>
      <c r="AD178" s="163"/>
      <c r="AE178" s="163"/>
      <c r="AF178" s="63"/>
      <c r="AG178" s="63"/>
    </row>
    <row r="179" spans="1:33" s="44" customFormat="1" ht="30" x14ac:dyDescent="0.2">
      <c r="A179" s="49"/>
      <c r="B179" s="580" t="s">
        <v>163</v>
      </c>
      <c r="C179" s="581">
        <v>17</v>
      </c>
      <c r="D179" s="582">
        <v>159.89699999999999</v>
      </c>
      <c r="E179" s="581">
        <v>7</v>
      </c>
      <c r="F179" s="171">
        <v>64.707999999999998</v>
      </c>
      <c r="G179" s="170">
        <v>0</v>
      </c>
      <c r="H179" s="169">
        <v>0</v>
      </c>
      <c r="I179" s="170">
        <v>0</v>
      </c>
      <c r="J179" s="172">
        <v>0</v>
      </c>
      <c r="K179" s="170">
        <v>24</v>
      </c>
      <c r="L179" s="171">
        <v>224.60499999999999</v>
      </c>
      <c r="N179" s="149"/>
      <c r="P179" s="80"/>
      <c r="Q179" s="80"/>
      <c r="R179" s="80"/>
      <c r="S179" s="80"/>
      <c r="T179" s="80"/>
      <c r="U179" s="80"/>
      <c r="V179" s="242"/>
      <c r="W179" s="243"/>
      <c r="X179" s="244"/>
      <c r="Y179" s="243"/>
      <c r="Z179" s="244"/>
      <c r="AA179" s="161"/>
      <c r="AB179" s="162"/>
      <c r="AC179" s="161"/>
      <c r="AD179" s="163"/>
      <c r="AE179" s="163"/>
      <c r="AF179" s="63"/>
      <c r="AG179" s="63"/>
    </row>
    <row r="180" spans="1:33" s="44" customFormat="1" ht="30" x14ac:dyDescent="0.2">
      <c r="A180" s="49"/>
      <c r="B180" s="580" t="s">
        <v>243</v>
      </c>
      <c r="C180" s="584">
        <v>0</v>
      </c>
      <c r="D180" s="585">
        <v>0</v>
      </c>
      <c r="E180" s="584">
        <v>0</v>
      </c>
      <c r="F180" s="171">
        <v>0</v>
      </c>
      <c r="G180" s="170">
        <v>0</v>
      </c>
      <c r="H180" s="186">
        <v>0</v>
      </c>
      <c r="I180" s="170">
        <v>0</v>
      </c>
      <c r="J180" s="172">
        <v>0</v>
      </c>
      <c r="K180" s="170">
        <v>0</v>
      </c>
      <c r="L180" s="171">
        <v>0</v>
      </c>
      <c r="N180" s="149"/>
      <c r="P180" s="80"/>
      <c r="Q180" s="80"/>
      <c r="R180" s="80"/>
      <c r="S180" s="80"/>
      <c r="T180" s="80"/>
      <c r="U180" s="80"/>
      <c r="V180" s="242"/>
      <c r="W180" s="243"/>
      <c r="X180" s="244"/>
      <c r="Y180" s="243"/>
      <c r="Z180" s="244"/>
      <c r="AA180" s="161"/>
      <c r="AB180" s="162"/>
      <c r="AC180" s="161"/>
      <c r="AD180" s="163"/>
      <c r="AE180" s="163"/>
      <c r="AF180" s="63"/>
      <c r="AG180" s="63"/>
    </row>
    <row r="181" spans="1:33" s="44" customFormat="1" ht="21" customHeight="1" x14ac:dyDescent="0.2">
      <c r="A181" s="49"/>
      <c r="B181" s="580" t="s">
        <v>221</v>
      </c>
      <c r="C181" s="583">
        <v>0</v>
      </c>
      <c r="D181" s="586">
        <v>0</v>
      </c>
      <c r="E181" s="583">
        <v>0</v>
      </c>
      <c r="F181" s="171">
        <v>0</v>
      </c>
      <c r="G181" s="170">
        <v>0</v>
      </c>
      <c r="H181" s="171">
        <v>0</v>
      </c>
      <c r="I181" s="170">
        <v>0</v>
      </c>
      <c r="J181" s="172">
        <v>0</v>
      </c>
      <c r="K181" s="170">
        <v>0</v>
      </c>
      <c r="L181" s="171">
        <v>0</v>
      </c>
      <c r="P181" s="80"/>
      <c r="Q181" s="80"/>
      <c r="R181" s="80"/>
      <c r="S181" s="80"/>
      <c r="T181" s="80"/>
      <c r="U181" s="80"/>
      <c r="V181" s="242"/>
      <c r="W181" s="243"/>
      <c r="X181" s="244"/>
      <c r="Y181" s="243"/>
      <c r="Z181" s="244"/>
      <c r="AA181" s="161"/>
      <c r="AB181" s="162"/>
      <c r="AC181" s="161"/>
      <c r="AD181" s="162"/>
      <c r="AE181" s="163"/>
      <c r="AF181" s="63"/>
      <c r="AG181" s="63"/>
    </row>
    <row r="182" spans="1:33" s="44" customFormat="1" x14ac:dyDescent="0.2">
      <c r="A182" s="49"/>
      <c r="B182" s="587" t="s">
        <v>312</v>
      </c>
      <c r="C182" s="588">
        <v>1305</v>
      </c>
      <c r="D182" s="589">
        <v>12440.996583270007</v>
      </c>
      <c r="E182" s="588">
        <v>888</v>
      </c>
      <c r="F182" s="144">
        <v>8838.4613783000004</v>
      </c>
      <c r="G182" s="143">
        <v>173</v>
      </c>
      <c r="H182" s="144">
        <v>1970.95431629</v>
      </c>
      <c r="I182" s="143">
        <v>0</v>
      </c>
      <c r="J182" s="145">
        <v>0</v>
      </c>
      <c r="K182" s="180">
        <v>2366</v>
      </c>
      <c r="L182" s="145">
        <v>23250.412277860003</v>
      </c>
      <c r="P182" s="80"/>
      <c r="Q182" s="80"/>
      <c r="R182" s="80"/>
      <c r="S182" s="80"/>
      <c r="T182" s="80"/>
      <c r="U182" s="80"/>
      <c r="V182" s="245"/>
      <c r="W182" s="246"/>
      <c r="X182" s="247"/>
      <c r="Y182" s="246"/>
      <c r="Z182" s="247"/>
      <c r="AA182" s="164"/>
      <c r="AB182" s="165"/>
      <c r="AC182" s="164"/>
      <c r="AD182" s="165"/>
      <c r="AE182" s="166"/>
      <c r="AF182" s="63"/>
      <c r="AG182" s="63"/>
    </row>
    <row r="183" spans="1:33" x14ac:dyDescent="0.2">
      <c r="A183" s="28"/>
      <c r="C183" s="507"/>
      <c r="D183" s="507"/>
      <c r="E183" s="568"/>
      <c r="I183" s="78"/>
      <c r="J183" s="75"/>
      <c r="AC183" s="13"/>
    </row>
    <row r="184" spans="1:33" ht="18" customHeight="1" x14ac:dyDescent="0.2">
      <c r="A184" s="28"/>
      <c r="B184" s="569"/>
      <c r="C184" s="482"/>
      <c r="D184" s="482"/>
      <c r="E184" s="590"/>
      <c r="F184" s="81"/>
      <c r="H184" s="142"/>
      <c r="I184" s="78"/>
      <c r="J184" s="75"/>
      <c r="L184" s="523"/>
      <c r="AC184" s="13"/>
      <c r="AF184" s="81"/>
    </row>
    <row r="185" spans="1:33" ht="26.25" customHeight="1" x14ac:dyDescent="0.2">
      <c r="A185" s="25"/>
      <c r="B185" s="748" t="s">
        <v>222</v>
      </c>
      <c r="C185" s="748"/>
      <c r="D185" s="748"/>
      <c r="E185" s="748"/>
      <c r="F185" s="497" t="s">
        <v>377</v>
      </c>
      <c r="G185" s="497"/>
      <c r="H185" s="497"/>
      <c r="I185" s="26"/>
      <c r="J185" s="26"/>
      <c r="K185" s="81"/>
      <c r="L185" s="81"/>
      <c r="AC185" s="13"/>
    </row>
    <row r="186" spans="1:33" ht="10.5" customHeight="1" x14ac:dyDescent="0.2">
      <c r="A186" s="25"/>
      <c r="B186" s="497"/>
      <c r="C186" s="498"/>
      <c r="D186" s="498"/>
      <c r="G186" s="26"/>
      <c r="H186" s="32"/>
      <c r="J186" s="48"/>
      <c r="K186" s="81"/>
      <c r="L186" s="81"/>
      <c r="AC186" s="13"/>
    </row>
    <row r="187" spans="1:33" ht="25.5" x14ac:dyDescent="0.2">
      <c r="A187" s="28"/>
      <c r="B187" s="591" t="s">
        <v>28</v>
      </c>
      <c r="C187" s="592" t="s">
        <v>3</v>
      </c>
      <c r="D187" s="593" t="s">
        <v>117</v>
      </c>
      <c r="F187" s="184" t="s">
        <v>28</v>
      </c>
      <c r="G187" s="182" t="s">
        <v>195</v>
      </c>
      <c r="H187" s="183" t="s">
        <v>196</v>
      </c>
      <c r="I187" s="48"/>
      <c r="J187" s="146"/>
      <c r="K187" s="81"/>
      <c r="L187" s="365"/>
      <c r="M187" s="16"/>
      <c r="P187" s="20"/>
      <c r="V187" s="208"/>
      <c r="W187" s="192"/>
      <c r="AA187" s="16"/>
      <c r="AB187" s="13"/>
    </row>
    <row r="188" spans="1:33" ht="20.45" customHeight="1" x14ac:dyDescent="0.2">
      <c r="A188" s="28"/>
      <c r="B188" s="507" t="s">
        <v>60</v>
      </c>
      <c r="C188" s="490">
        <v>0</v>
      </c>
      <c r="D188" s="500">
        <v>0</v>
      </c>
      <c r="F188" s="40" t="s">
        <v>60</v>
      </c>
      <c r="G188" s="39">
        <v>16</v>
      </c>
      <c r="H188" s="39">
        <v>8</v>
      </c>
      <c r="I188" s="48"/>
      <c r="J188" s="81"/>
      <c r="L188" s="365"/>
      <c r="M188" s="16"/>
      <c r="P188" s="20"/>
      <c r="V188" s="208"/>
      <c r="W188" s="192"/>
      <c r="AA188" s="16"/>
      <c r="AB188" s="13"/>
    </row>
    <row r="189" spans="1:33" ht="21" customHeight="1" x14ac:dyDescent="0.2">
      <c r="A189" s="28"/>
      <c r="B189" s="507" t="s">
        <v>33</v>
      </c>
      <c r="C189" s="490">
        <v>0</v>
      </c>
      <c r="D189" s="500">
        <v>0</v>
      </c>
      <c r="F189" s="40" t="s">
        <v>33</v>
      </c>
      <c r="G189" s="39">
        <v>7</v>
      </c>
      <c r="H189" s="39">
        <v>96</v>
      </c>
      <c r="I189" s="48"/>
      <c r="L189" s="365"/>
      <c r="M189" s="16"/>
      <c r="P189" s="20"/>
      <c r="V189" s="208"/>
      <c r="W189" s="192"/>
      <c r="AA189" s="16"/>
      <c r="AB189" s="13"/>
    </row>
    <row r="190" spans="1:33" ht="21" customHeight="1" x14ac:dyDescent="0.2">
      <c r="A190" s="28"/>
      <c r="B190" s="507" t="s">
        <v>34</v>
      </c>
      <c r="C190" s="490">
        <v>0</v>
      </c>
      <c r="D190" s="500">
        <v>0</v>
      </c>
      <c r="F190" s="40" t="s">
        <v>34</v>
      </c>
      <c r="G190" s="39">
        <v>13</v>
      </c>
      <c r="H190" s="39">
        <v>2</v>
      </c>
      <c r="I190" s="48"/>
      <c r="L190" s="365"/>
      <c r="M190" s="16"/>
      <c r="P190" s="20"/>
      <c r="V190" s="208"/>
      <c r="W190" s="192"/>
      <c r="AA190" s="16"/>
      <c r="AB190" s="13"/>
    </row>
    <row r="191" spans="1:33" ht="21" hidden="1" customHeight="1" x14ac:dyDescent="0.2">
      <c r="A191" s="28"/>
      <c r="B191" s="507" t="s">
        <v>35</v>
      </c>
      <c r="C191" s="490">
        <v>0</v>
      </c>
      <c r="D191" s="500">
        <v>0</v>
      </c>
      <c r="F191" s="40" t="s">
        <v>35</v>
      </c>
      <c r="G191" s="39"/>
      <c r="H191" s="39"/>
      <c r="I191" s="48"/>
      <c r="L191" s="365"/>
      <c r="M191" s="16"/>
      <c r="P191" s="20"/>
      <c r="V191" s="208"/>
      <c r="W191" s="192"/>
      <c r="AA191" s="16"/>
      <c r="AB191" s="13"/>
    </row>
    <row r="192" spans="1:33" ht="21" hidden="1" customHeight="1" x14ac:dyDescent="0.2">
      <c r="A192" s="28"/>
      <c r="B192" s="507" t="s">
        <v>36</v>
      </c>
      <c r="C192" s="490">
        <v>0</v>
      </c>
      <c r="D192" s="500">
        <v>0</v>
      </c>
      <c r="F192" s="40" t="s">
        <v>36</v>
      </c>
      <c r="G192" s="39"/>
      <c r="H192" s="39"/>
      <c r="I192" s="48"/>
      <c r="L192" s="365"/>
      <c r="M192" s="16"/>
      <c r="P192" s="20"/>
      <c r="V192" s="208"/>
      <c r="W192" s="192"/>
      <c r="AA192" s="16"/>
      <c r="AB192" s="13"/>
    </row>
    <row r="193" spans="1:40" ht="21" hidden="1" customHeight="1" x14ac:dyDescent="0.2">
      <c r="A193" s="28"/>
      <c r="B193" s="507" t="s">
        <v>32</v>
      </c>
      <c r="C193" s="490">
        <v>0</v>
      </c>
      <c r="D193" s="500">
        <v>0</v>
      </c>
      <c r="F193" s="40" t="s">
        <v>32</v>
      </c>
      <c r="G193" s="39"/>
      <c r="H193" s="39"/>
      <c r="I193" s="48"/>
      <c r="L193" s="365"/>
      <c r="M193" s="16"/>
      <c r="P193" s="20"/>
      <c r="V193" s="208"/>
      <c r="W193" s="192"/>
      <c r="AA193" s="16"/>
      <c r="AB193" s="13"/>
    </row>
    <row r="194" spans="1:40" ht="17.45" hidden="1" customHeight="1" x14ac:dyDescent="0.2">
      <c r="A194" s="28"/>
      <c r="B194" s="507" t="s">
        <v>37</v>
      </c>
      <c r="C194" s="490">
        <v>0</v>
      </c>
      <c r="D194" s="500">
        <v>0</v>
      </c>
      <c r="F194" s="40" t="s">
        <v>37</v>
      </c>
      <c r="G194" s="39"/>
      <c r="H194" s="39"/>
      <c r="I194" s="48"/>
      <c r="L194" s="365"/>
      <c r="M194" s="16"/>
      <c r="P194" s="20"/>
      <c r="V194" s="208"/>
      <c r="W194" s="192"/>
      <c r="AA194" s="16"/>
      <c r="AB194" s="13"/>
    </row>
    <row r="195" spans="1:40" ht="21" hidden="1" customHeight="1" x14ac:dyDescent="0.25">
      <c r="A195" s="28"/>
      <c r="B195" s="507" t="s">
        <v>38</v>
      </c>
      <c r="C195" s="490">
        <v>0</v>
      </c>
      <c r="D195" s="500">
        <v>0</v>
      </c>
      <c r="F195" s="40" t="s">
        <v>38</v>
      </c>
      <c r="G195" s="39"/>
      <c r="H195" s="39"/>
      <c r="I195" s="48"/>
      <c r="L195" s="365"/>
      <c r="M195" s="16"/>
      <c r="P195" s="20"/>
      <c r="V195" s="208"/>
      <c r="W195" s="457"/>
      <c r="X195" s="457"/>
      <c r="Y195" s="457"/>
      <c r="AA195" s="16"/>
      <c r="AB195" s="13"/>
    </row>
    <row r="196" spans="1:40" ht="21" hidden="1" customHeight="1" x14ac:dyDescent="0.25">
      <c r="A196" s="28"/>
      <c r="B196" s="507" t="s">
        <v>42</v>
      </c>
      <c r="C196" s="594">
        <v>0</v>
      </c>
      <c r="D196" s="595">
        <v>0</v>
      </c>
      <c r="F196" s="40" t="s">
        <v>42</v>
      </c>
      <c r="G196" s="39"/>
      <c r="H196" s="39"/>
      <c r="I196" s="48"/>
      <c r="L196" s="365"/>
      <c r="M196" s="16"/>
      <c r="P196" s="20"/>
      <c r="V196" s="208"/>
      <c r="W196" s="458"/>
      <c r="X196" s="459"/>
      <c r="Y196" s="459"/>
      <c r="AA196" s="16"/>
      <c r="AB196" s="13"/>
    </row>
    <row r="197" spans="1:40" ht="21" hidden="1" customHeight="1" x14ac:dyDescent="0.2">
      <c r="A197" s="28"/>
      <c r="B197" s="507" t="s">
        <v>40</v>
      </c>
      <c r="C197" s="594">
        <f>X197</f>
        <v>0</v>
      </c>
      <c r="D197" s="595">
        <v>0</v>
      </c>
      <c r="F197" s="40" t="s">
        <v>40</v>
      </c>
      <c r="G197" s="39"/>
      <c r="H197" s="39"/>
      <c r="I197" s="48"/>
      <c r="J197" s="148"/>
      <c r="L197" s="365"/>
      <c r="M197" s="16"/>
      <c r="P197" s="20"/>
      <c r="V197" s="208"/>
      <c r="W197" s="192"/>
      <c r="AA197" s="16"/>
      <c r="AB197" s="13"/>
    </row>
    <row r="198" spans="1:40" ht="14.25" hidden="1" customHeight="1" x14ac:dyDescent="0.25">
      <c r="A198" s="28"/>
      <c r="B198" s="507" t="s">
        <v>41</v>
      </c>
      <c r="C198" s="594">
        <v>0</v>
      </c>
      <c r="D198" s="595">
        <v>0</v>
      </c>
      <c r="F198" s="40" t="s">
        <v>41</v>
      </c>
      <c r="G198" s="39"/>
      <c r="H198" s="39"/>
      <c r="I198" s="48"/>
      <c r="L198" s="365"/>
      <c r="M198" s="16"/>
      <c r="P198" s="20"/>
      <c r="V198" s="208"/>
      <c r="W198" s="458"/>
      <c r="X198" s="459"/>
      <c r="Y198" s="459"/>
      <c r="AA198" s="16"/>
      <c r="AB198" s="13"/>
    </row>
    <row r="199" spans="1:40" ht="14.25" hidden="1" customHeight="1" x14ac:dyDescent="0.25">
      <c r="A199" s="28"/>
      <c r="B199" s="507" t="s">
        <v>61</v>
      </c>
      <c r="C199" s="594">
        <v>0</v>
      </c>
      <c r="D199" s="595">
        <v>0</v>
      </c>
      <c r="F199" s="40" t="s">
        <v>61</v>
      </c>
      <c r="G199" s="39"/>
      <c r="H199" s="39"/>
      <c r="I199" s="48"/>
      <c r="J199" s="19"/>
      <c r="K199" s="19"/>
      <c r="L199" s="370"/>
      <c r="M199" s="19"/>
      <c r="N199" s="19"/>
      <c r="P199" s="20"/>
      <c r="V199" s="208"/>
      <c r="W199" s="458"/>
      <c r="X199" s="459"/>
      <c r="Y199" s="459"/>
      <c r="AA199" s="16"/>
      <c r="AB199" s="13"/>
    </row>
    <row r="200" spans="1:40" ht="14.25" customHeight="1" x14ac:dyDescent="0.2">
      <c r="A200" s="28"/>
      <c r="B200" s="591" t="s">
        <v>30</v>
      </c>
      <c r="C200" s="479">
        <f>SUM(C188:C199)</f>
        <v>0</v>
      </c>
      <c r="D200" s="596">
        <f>SUM(D188:D199)</f>
        <v>0</v>
      </c>
      <c r="F200" s="184" t="s">
        <v>30</v>
      </c>
      <c r="G200" s="182">
        <f>SUM(G188:G199)</f>
        <v>36</v>
      </c>
      <c r="H200" s="182">
        <f>SUM(H188:H199)</f>
        <v>106</v>
      </c>
      <c r="I200" s="48"/>
      <c r="J200" s="81"/>
      <c r="K200" s="148"/>
      <c r="L200" s="365"/>
      <c r="M200" s="16"/>
      <c r="P200" s="20"/>
      <c r="V200" s="208"/>
      <c r="W200" s="192"/>
      <c r="AA200" s="16"/>
      <c r="AB200" s="13"/>
    </row>
    <row r="201" spans="1:40" ht="18" customHeight="1" x14ac:dyDescent="0.2">
      <c r="A201" s="28"/>
      <c r="H201" s="48"/>
      <c r="I201" s="48"/>
      <c r="J201" s="48"/>
      <c r="AC201" s="13"/>
    </row>
    <row r="202" spans="1:40" ht="18" customHeight="1" x14ac:dyDescent="0.2">
      <c r="A202" s="28"/>
      <c r="H202" s="48"/>
      <c r="I202" s="48"/>
      <c r="J202" s="48"/>
      <c r="AC202" s="13"/>
    </row>
    <row r="203" spans="1:40" ht="18" customHeight="1" x14ac:dyDescent="0.2">
      <c r="A203" s="28"/>
      <c r="B203" s="569"/>
      <c r="C203" s="507"/>
      <c r="D203" s="507"/>
      <c r="E203" s="568"/>
      <c r="H203" s="48"/>
      <c r="I203" s="48"/>
      <c r="J203" s="48"/>
      <c r="AC203" s="13"/>
    </row>
    <row r="204" spans="1:40" ht="18" customHeight="1" x14ac:dyDescent="0.2">
      <c r="A204" s="28"/>
      <c r="B204" s="569"/>
      <c r="C204" s="507"/>
      <c r="D204" s="507"/>
      <c r="E204" s="568"/>
      <c r="H204" s="48"/>
      <c r="I204" s="48"/>
      <c r="J204" s="48"/>
      <c r="AC204" s="13"/>
    </row>
    <row r="205" spans="1:40" ht="26.25" customHeight="1" x14ac:dyDescent="0.2">
      <c r="A205" s="25"/>
      <c r="B205" s="774" t="s">
        <v>273</v>
      </c>
      <c r="C205" s="774"/>
      <c r="D205" s="774"/>
      <c r="E205" s="774"/>
      <c r="J205" s="48"/>
      <c r="K205" s="74"/>
      <c r="L205" s="148"/>
      <c r="AC205" s="13"/>
    </row>
    <row r="206" spans="1:40" ht="18" customHeight="1" x14ac:dyDescent="0.2">
      <c r="A206" s="25"/>
      <c r="B206" s="497"/>
      <c r="C206" s="490"/>
      <c r="D206" s="490"/>
      <c r="E206" s="597"/>
      <c r="J206" s="46"/>
      <c r="X206" s="248"/>
    </row>
    <row r="207" spans="1:40" ht="15" customHeight="1" x14ac:dyDescent="0.2">
      <c r="A207" s="28"/>
      <c r="B207" s="597"/>
      <c r="C207" s="787" t="s">
        <v>168</v>
      </c>
      <c r="D207" s="788"/>
      <c r="E207" s="777" t="s">
        <v>168</v>
      </c>
      <c r="F207" s="778"/>
      <c r="G207" s="791"/>
      <c r="H207" s="792"/>
      <c r="K207" s="777" t="s">
        <v>165</v>
      </c>
      <c r="L207" s="778"/>
      <c r="M207" s="777" t="s">
        <v>165</v>
      </c>
      <c r="N207" s="778"/>
      <c r="P207" s="365"/>
      <c r="Q207" s="16"/>
      <c r="X207" s="249"/>
    </row>
    <row r="208" spans="1:40" ht="25.5" customHeight="1" x14ac:dyDescent="0.2">
      <c r="A208" s="28"/>
      <c r="B208" s="598"/>
      <c r="C208" s="784" t="s">
        <v>426</v>
      </c>
      <c r="D208" s="785"/>
      <c r="E208" s="784" t="s">
        <v>427</v>
      </c>
      <c r="F208" s="785"/>
      <c r="G208" s="789" t="s">
        <v>282</v>
      </c>
      <c r="H208" s="790"/>
      <c r="I208" s="81"/>
      <c r="K208" s="784" t="s">
        <v>426</v>
      </c>
      <c r="L208" s="785"/>
      <c r="M208" s="775" t="s">
        <v>427</v>
      </c>
      <c r="N208" s="776"/>
      <c r="O208" s="779" t="s">
        <v>282</v>
      </c>
      <c r="P208" s="780"/>
      <c r="X208" s="436"/>
      <c r="Y208" s="437"/>
      <c r="Z208" s="437"/>
      <c r="AA208" s="437"/>
      <c r="AB208" s="438"/>
      <c r="AC208" s="439"/>
      <c r="AD208" s="439"/>
      <c r="AE208" s="439"/>
      <c r="AG208" s="197"/>
      <c r="AH208" s="770" t="s">
        <v>168</v>
      </c>
      <c r="AI208" s="770"/>
      <c r="AJ208" s="770"/>
      <c r="AL208" s="770" t="s">
        <v>165</v>
      </c>
      <c r="AM208" s="770"/>
      <c r="AN208" s="770"/>
    </row>
    <row r="209" spans="1:40" ht="15" customHeight="1" x14ac:dyDescent="0.2">
      <c r="A209" s="28"/>
      <c r="B209" s="599" t="s">
        <v>164</v>
      </c>
      <c r="C209" s="600" t="s">
        <v>59</v>
      </c>
      <c r="D209" s="601" t="s">
        <v>166</v>
      </c>
      <c r="E209" s="601" t="s">
        <v>59</v>
      </c>
      <c r="F209" s="36" t="s">
        <v>166</v>
      </c>
      <c r="G209" s="425" t="s">
        <v>379</v>
      </c>
      <c r="H209" s="426" t="s">
        <v>380</v>
      </c>
      <c r="I209" s="81"/>
      <c r="J209" s="109" t="s">
        <v>164</v>
      </c>
      <c r="K209" s="189" t="s">
        <v>59</v>
      </c>
      <c r="L209" s="189" t="s">
        <v>166</v>
      </c>
      <c r="M209" s="189" t="s">
        <v>59</v>
      </c>
      <c r="N209" s="189" t="s">
        <v>166</v>
      </c>
      <c r="O209" s="425" t="s">
        <v>379</v>
      </c>
      <c r="P209" s="426" t="s">
        <v>380</v>
      </c>
      <c r="V209" s="208"/>
      <c r="W209" s="440"/>
      <c r="X209" s="441"/>
      <c r="Y209" s="441"/>
      <c r="Z209" s="441"/>
      <c r="AA209" s="438"/>
      <c r="AB209" s="442"/>
      <c r="AC209" s="442"/>
      <c r="AD209" s="442"/>
      <c r="AF209" s="250" t="s">
        <v>253</v>
      </c>
      <c r="AG209" s="382" t="s">
        <v>59</v>
      </c>
      <c r="AH209" s="251" t="s">
        <v>44</v>
      </c>
      <c r="AI209" s="251" t="s">
        <v>166</v>
      </c>
      <c r="AK209" s="382" t="s">
        <v>59</v>
      </c>
      <c r="AL209" s="251" t="s">
        <v>44</v>
      </c>
      <c r="AM209" s="251" t="s">
        <v>166</v>
      </c>
    </row>
    <row r="210" spans="1:40" ht="15" customHeight="1" x14ac:dyDescent="0.2">
      <c r="A210" s="28"/>
      <c r="B210" s="602" t="s">
        <v>150</v>
      </c>
      <c r="C210" s="681">
        <v>1889</v>
      </c>
      <c r="D210" s="181">
        <v>7.6721498147167804</v>
      </c>
      <c r="E210" s="699">
        <v>1319</v>
      </c>
      <c r="F210" s="181">
        <v>7.1777884761182698</v>
      </c>
      <c r="G210" s="79">
        <f>C210-E210</f>
        <v>570</v>
      </c>
      <c r="H210" s="477">
        <f>D210-F210</f>
        <v>0.49436133859851061</v>
      </c>
      <c r="I210" s="81"/>
      <c r="J210" s="110" t="s">
        <v>150</v>
      </c>
      <c r="K210" s="681">
        <v>1886</v>
      </c>
      <c r="L210" s="181">
        <v>7.6925387062566282</v>
      </c>
      <c r="M210" s="681">
        <v>2727</v>
      </c>
      <c r="N210" s="181">
        <v>7.1200641730839802</v>
      </c>
      <c r="O210" s="79">
        <f>K210-M210</f>
        <v>-841</v>
      </c>
      <c r="P210" s="181">
        <f>L210-N210</f>
        <v>0.57247453317264796</v>
      </c>
      <c r="V210" s="208"/>
      <c r="W210" s="443"/>
      <c r="X210" s="444"/>
      <c r="Y210" s="445"/>
      <c r="Z210" s="445"/>
      <c r="AA210" s="438"/>
      <c r="AB210" s="446"/>
      <c r="AC210" s="447"/>
      <c r="AD210" s="447"/>
      <c r="AF210" s="383" t="s">
        <v>150</v>
      </c>
      <c r="AG210" s="253">
        <v>3200</v>
      </c>
      <c r="AH210" s="232">
        <v>21514.3410817</v>
      </c>
      <c r="AI210" s="232">
        <f>+AH210/AG210</f>
        <v>6.7232315880312505</v>
      </c>
      <c r="AK210" s="253">
        <v>2970</v>
      </c>
      <c r="AL210" s="232">
        <v>19460.86</v>
      </c>
      <c r="AM210" s="232">
        <f>+AL210/AK210</f>
        <v>6.5524781144781148</v>
      </c>
    </row>
    <row r="211" spans="1:40" ht="15" customHeight="1" x14ac:dyDescent="0.2">
      <c r="A211" s="28"/>
      <c r="B211" s="602" t="s">
        <v>167</v>
      </c>
      <c r="C211" s="681">
        <v>393</v>
      </c>
      <c r="D211" s="181">
        <v>17.671186835674298</v>
      </c>
      <c r="E211" s="699">
        <v>707</v>
      </c>
      <c r="F211" s="181">
        <v>16.856294083281501</v>
      </c>
      <c r="G211" s="79">
        <f>C211-E211</f>
        <v>-314</v>
      </c>
      <c r="H211" s="477">
        <f>D211-F211</f>
        <v>0.81489275239279735</v>
      </c>
      <c r="I211" s="81"/>
      <c r="J211" s="110" t="s">
        <v>167</v>
      </c>
      <c r="K211" s="681">
        <v>480</v>
      </c>
      <c r="L211" s="181">
        <v>18.213092245541663</v>
      </c>
      <c r="M211" s="681">
        <v>711</v>
      </c>
      <c r="N211" s="181">
        <v>18.745836047763699</v>
      </c>
      <c r="O211" s="468">
        <f>K211-M211</f>
        <v>-231</v>
      </c>
      <c r="P211" s="181">
        <f>L211-N211</f>
        <v>-0.53274380222203632</v>
      </c>
      <c r="V211" s="208"/>
      <c r="W211" s="443"/>
      <c r="X211" s="444"/>
      <c r="Y211" s="445"/>
      <c r="Z211" s="445"/>
      <c r="AA211" s="438"/>
      <c r="AB211" s="446"/>
      <c r="AC211" s="447"/>
      <c r="AD211" s="447"/>
      <c r="AF211" s="252" t="s">
        <v>167</v>
      </c>
      <c r="AG211" s="253">
        <v>613</v>
      </c>
      <c r="AH211" s="232">
        <v>11387.261850180001</v>
      </c>
      <c r="AI211" s="232">
        <f>+AH211/AG211</f>
        <v>18.576283605513868</v>
      </c>
      <c r="AK211" s="253">
        <v>698</v>
      </c>
      <c r="AL211" s="232">
        <v>14183.69741406</v>
      </c>
      <c r="AM211" s="232">
        <f>+AL211/AK211</f>
        <v>20.320483401232092</v>
      </c>
    </row>
    <row r="212" spans="1:40" ht="15" customHeight="1" x14ac:dyDescent="0.2">
      <c r="A212" s="28"/>
      <c r="B212" s="603" t="s">
        <v>6</v>
      </c>
      <c r="C212" s="156">
        <f>SUM(C210:C211)</f>
        <v>2282</v>
      </c>
      <c r="D212" s="604"/>
      <c r="E212" s="700">
        <f>SUM(E210:E211)</f>
        <v>2026</v>
      </c>
      <c r="F212" s="9"/>
      <c r="G212" s="29"/>
      <c r="J212" s="45" t="s">
        <v>6</v>
      </c>
      <c r="K212" s="156">
        <f>SUM(K210:K211)</f>
        <v>2366</v>
      </c>
      <c r="L212" s="365"/>
      <c r="M212" s="156">
        <f>SUM(M210:M211)</f>
        <v>3438</v>
      </c>
      <c r="O212" s="522"/>
      <c r="P212" s="365"/>
      <c r="Q212" s="16"/>
      <c r="X212" s="448"/>
      <c r="Y212" s="449"/>
      <c r="Z212" s="450"/>
      <c r="AA212" s="436"/>
      <c r="AB212" s="438"/>
      <c r="AC212" s="451"/>
      <c r="AD212" s="452"/>
      <c r="AE212" s="438"/>
      <c r="AG212" s="254" t="s">
        <v>6</v>
      </c>
      <c r="AH212" s="255">
        <f>SUM(AG210:AG211)</f>
        <v>3813</v>
      </c>
      <c r="AI212" s="256"/>
      <c r="AJ212" s="192"/>
      <c r="AL212" s="255">
        <f>SUM(AK210:AK211)</f>
        <v>3668</v>
      </c>
      <c r="AM212" s="256"/>
      <c r="AN212" s="192"/>
    </row>
    <row r="213" spans="1:40" x14ac:dyDescent="0.2">
      <c r="A213" s="28"/>
      <c r="B213" s="605"/>
      <c r="C213" s="604"/>
      <c r="D213" s="604"/>
      <c r="E213" s="568"/>
      <c r="F213" s="174"/>
      <c r="G213" s="680"/>
      <c r="I213" s="174"/>
      <c r="J213" s="8"/>
      <c r="K213" s="174"/>
      <c r="L213" s="175"/>
      <c r="X213" s="436"/>
      <c r="Y213" s="436"/>
      <c r="Z213" s="436"/>
      <c r="AA213" s="436"/>
      <c r="AB213" s="438"/>
      <c r="AC213" s="453"/>
      <c r="AD213" s="454"/>
      <c r="AE213" s="438"/>
    </row>
    <row r="214" spans="1:40" ht="18" customHeight="1" x14ac:dyDescent="0.2">
      <c r="A214" s="28"/>
      <c r="B214" s="569"/>
      <c r="C214" s="507"/>
      <c r="D214" s="679"/>
      <c r="E214" s="606"/>
      <c r="I214" s="427"/>
      <c r="J214" s="75"/>
      <c r="L214" s="82"/>
      <c r="O214" s="82"/>
      <c r="P214" s="427"/>
      <c r="X214" s="436"/>
      <c r="Y214" s="436"/>
      <c r="Z214" s="436"/>
      <c r="AA214" s="436"/>
      <c r="AB214" s="438"/>
      <c r="AC214" s="453"/>
      <c r="AD214" s="454"/>
      <c r="AE214" s="438"/>
    </row>
    <row r="215" spans="1:40" ht="27.75" customHeight="1" x14ac:dyDescent="0.2">
      <c r="A215" s="25"/>
      <c r="B215" s="733" t="s">
        <v>184</v>
      </c>
      <c r="C215" s="733"/>
      <c r="D215" s="733"/>
      <c r="E215" s="728"/>
      <c r="H215" s="9"/>
      <c r="I215" s="9"/>
      <c r="J215" s="9"/>
      <c r="Q215" s="29"/>
      <c r="R215" s="29"/>
      <c r="S215" s="29"/>
      <c r="T215" s="29"/>
      <c r="U215" s="29"/>
      <c r="V215" s="29"/>
      <c r="Y215" s="257"/>
      <c r="Z215" s="258"/>
      <c r="AA215" s="231"/>
      <c r="AB215" s="15"/>
      <c r="AC215" s="18"/>
      <c r="AD215" s="15"/>
      <c r="AE215" s="82"/>
      <c r="AF215" s="82"/>
    </row>
    <row r="216" spans="1:40" ht="15" customHeight="1" x14ac:dyDescent="0.2">
      <c r="A216" s="28"/>
      <c r="H216" s="9"/>
      <c r="I216" s="9"/>
      <c r="J216" s="9"/>
      <c r="P216" s="29"/>
      <c r="W216" s="196"/>
      <c r="Y216" s="257"/>
      <c r="Z216" s="258"/>
      <c r="AA216" s="231"/>
      <c r="AB216" s="15"/>
      <c r="AC216" s="18"/>
      <c r="AD216" s="15"/>
      <c r="AE216" s="82"/>
      <c r="AF216" s="82"/>
    </row>
    <row r="217" spans="1:40" ht="15" customHeight="1" x14ac:dyDescent="0.2">
      <c r="A217" s="28"/>
      <c r="B217" s="591" t="s">
        <v>28</v>
      </c>
      <c r="C217" s="600" t="s">
        <v>3</v>
      </c>
      <c r="D217" s="607" t="s">
        <v>117</v>
      </c>
      <c r="F217" s="9"/>
      <c r="H217" s="9"/>
      <c r="I217" s="9"/>
      <c r="L217" s="365"/>
      <c r="M217" s="16"/>
      <c r="P217" s="20"/>
      <c r="V217" s="208"/>
      <c r="W217" s="192"/>
      <c r="X217" s="257"/>
      <c r="AA217" s="15"/>
      <c r="AB217" s="13"/>
      <c r="AC217" s="81"/>
    </row>
    <row r="218" spans="1:40" ht="15" hidden="1" customHeight="1" x14ac:dyDescent="0.2">
      <c r="A218" s="28"/>
      <c r="F218" s="9"/>
      <c r="H218" s="9"/>
      <c r="I218" s="9"/>
      <c r="L218" s="365"/>
      <c r="M218" s="16"/>
      <c r="P218" s="20"/>
      <c r="V218" s="196"/>
      <c r="W218" s="259"/>
      <c r="X218" s="257"/>
      <c r="AA218" s="16"/>
      <c r="AB218" s="13"/>
      <c r="AC218" s="81"/>
    </row>
    <row r="219" spans="1:40" ht="15" hidden="1" customHeight="1" x14ac:dyDescent="0.2">
      <c r="A219" s="28"/>
      <c r="B219" s="608">
        <v>37287</v>
      </c>
      <c r="C219" s="609">
        <v>563</v>
      </c>
      <c r="D219" s="610">
        <v>1100.239</v>
      </c>
      <c r="F219" s="9"/>
      <c r="H219" s="9"/>
      <c r="I219" s="9"/>
      <c r="L219" s="365"/>
      <c r="M219" s="16"/>
      <c r="P219" s="20"/>
      <c r="V219" s="208"/>
      <c r="W219" s="259"/>
      <c r="X219" s="260"/>
      <c r="Y219" s="261"/>
      <c r="AA219" s="16"/>
      <c r="AB219" s="13"/>
      <c r="AC219" s="81"/>
    </row>
    <row r="220" spans="1:40" ht="15" hidden="1" customHeight="1" x14ac:dyDescent="0.2">
      <c r="A220" s="28"/>
      <c r="B220" s="608">
        <v>37315</v>
      </c>
      <c r="C220" s="609">
        <v>711</v>
      </c>
      <c r="D220" s="610">
        <v>1454.7809999999999</v>
      </c>
      <c r="F220" s="9"/>
      <c r="H220" s="9"/>
      <c r="I220" s="9"/>
      <c r="L220" s="365"/>
      <c r="M220" s="16"/>
      <c r="P220" s="20"/>
      <c r="V220" s="208"/>
      <c r="W220" s="192"/>
      <c r="Y220" s="208"/>
      <c r="AA220" s="16"/>
      <c r="AB220" s="13"/>
      <c r="AC220" s="81"/>
    </row>
    <row r="221" spans="1:40" ht="15" hidden="1" customHeight="1" x14ac:dyDescent="0.2">
      <c r="A221" s="28"/>
      <c r="B221" s="608">
        <v>37346</v>
      </c>
      <c r="C221" s="609">
        <v>1049</v>
      </c>
      <c r="D221" s="610">
        <v>1987.7660000000001</v>
      </c>
      <c r="F221" s="9"/>
      <c r="H221" s="9"/>
      <c r="I221" s="9"/>
      <c r="L221" s="365"/>
      <c r="M221" s="16"/>
      <c r="P221" s="20"/>
      <c r="V221" s="208"/>
      <c r="W221" s="196"/>
      <c r="Y221" s="208"/>
      <c r="AA221" s="16"/>
      <c r="AB221" s="13"/>
      <c r="AC221" s="81"/>
    </row>
    <row r="222" spans="1:40" ht="15" hidden="1" customHeight="1" x14ac:dyDescent="0.2">
      <c r="A222" s="28"/>
      <c r="B222" s="608">
        <v>37376</v>
      </c>
      <c r="C222" s="609">
        <v>737</v>
      </c>
      <c r="D222" s="610">
        <v>1560.4860000000001</v>
      </c>
      <c r="F222" s="9"/>
      <c r="H222" s="9"/>
      <c r="I222" s="9"/>
      <c r="L222" s="365"/>
      <c r="M222" s="16"/>
      <c r="P222" s="20"/>
      <c r="V222" s="208"/>
      <c r="W222" s="192"/>
      <c r="Y222" s="208"/>
      <c r="AA222" s="16"/>
      <c r="AB222" s="13"/>
      <c r="AC222" s="81"/>
    </row>
    <row r="223" spans="1:40" ht="15" hidden="1" customHeight="1" x14ac:dyDescent="0.2">
      <c r="A223" s="28"/>
      <c r="B223" s="608">
        <v>37407</v>
      </c>
      <c r="C223" s="609">
        <v>266</v>
      </c>
      <c r="D223" s="610">
        <v>504.65899999999999</v>
      </c>
      <c r="F223" s="9"/>
      <c r="H223" s="9"/>
      <c r="I223" s="9"/>
      <c r="L223" s="365"/>
      <c r="M223" s="16"/>
      <c r="P223" s="20"/>
      <c r="V223" s="208"/>
      <c r="W223" s="192"/>
      <c r="Y223" s="208"/>
      <c r="AA223" s="16"/>
      <c r="AB223" s="13"/>
      <c r="AC223" s="81"/>
    </row>
    <row r="224" spans="1:40" ht="15" hidden="1" customHeight="1" x14ac:dyDescent="0.2">
      <c r="A224" s="28"/>
      <c r="B224" s="608">
        <v>37435</v>
      </c>
      <c r="C224" s="609">
        <v>534</v>
      </c>
      <c r="D224" s="610">
        <v>1069.5060000000001</v>
      </c>
      <c r="F224" s="9"/>
      <c r="H224" s="9"/>
      <c r="I224" s="9"/>
      <c r="L224" s="365"/>
      <c r="M224" s="16"/>
      <c r="P224" s="20"/>
      <c r="V224" s="208"/>
      <c r="W224" s="192"/>
      <c r="Y224" s="208"/>
      <c r="AA224" s="16"/>
      <c r="AB224" s="13"/>
      <c r="AC224" s="81"/>
    </row>
    <row r="225" spans="1:29" ht="15" hidden="1" customHeight="1" x14ac:dyDescent="0.2">
      <c r="A225" s="28"/>
      <c r="B225" s="608">
        <v>37468</v>
      </c>
      <c r="C225" s="609">
        <v>627</v>
      </c>
      <c r="D225" s="610">
        <v>1340.3</v>
      </c>
      <c r="F225" s="9"/>
      <c r="H225" s="9"/>
      <c r="I225" s="9"/>
      <c r="L225" s="365"/>
      <c r="M225" s="16"/>
      <c r="P225" s="20"/>
      <c r="V225" s="208"/>
      <c r="W225" s="192"/>
      <c r="Y225" s="208"/>
      <c r="AA225" s="16"/>
      <c r="AB225" s="13"/>
      <c r="AC225" s="81"/>
    </row>
    <row r="226" spans="1:29" ht="15" hidden="1" customHeight="1" x14ac:dyDescent="0.2">
      <c r="A226" s="28"/>
      <c r="B226" s="608">
        <v>37497</v>
      </c>
      <c r="C226" s="609">
        <v>1146</v>
      </c>
      <c r="D226" s="610">
        <v>2606.92</v>
      </c>
      <c r="F226" s="9"/>
      <c r="H226" s="9"/>
      <c r="I226" s="9"/>
      <c r="L226" s="365"/>
      <c r="M226" s="16"/>
      <c r="P226" s="20"/>
      <c r="V226" s="208"/>
      <c r="W226" s="192"/>
      <c r="Y226" s="208"/>
      <c r="AA226" s="16"/>
      <c r="AB226" s="13"/>
      <c r="AC226" s="81"/>
    </row>
    <row r="227" spans="1:29" ht="15" hidden="1" customHeight="1" x14ac:dyDescent="0.2">
      <c r="A227" s="28"/>
      <c r="B227" s="608">
        <v>37524</v>
      </c>
      <c r="C227" s="609">
        <v>636</v>
      </c>
      <c r="D227" s="610">
        <v>1425.8230000000001</v>
      </c>
      <c r="F227" s="9"/>
      <c r="H227" s="9"/>
      <c r="I227" s="9"/>
      <c r="L227" s="365"/>
      <c r="M227" s="16"/>
      <c r="P227" s="20"/>
      <c r="V227" s="208"/>
      <c r="W227" s="192"/>
      <c r="Y227" s="208"/>
      <c r="AA227" s="16"/>
      <c r="AB227" s="13"/>
      <c r="AC227" s="81"/>
    </row>
    <row r="228" spans="1:29" ht="15" hidden="1" customHeight="1" x14ac:dyDescent="0.2">
      <c r="A228" s="28"/>
      <c r="B228" s="608">
        <v>37559</v>
      </c>
      <c r="C228" s="609">
        <v>1315</v>
      </c>
      <c r="D228" s="610">
        <v>3009.9210010000002</v>
      </c>
      <c r="F228" s="9"/>
      <c r="H228" s="9"/>
      <c r="I228" s="9"/>
      <c r="L228" s="365"/>
      <c r="M228" s="16"/>
      <c r="P228" s="20"/>
      <c r="V228" s="208"/>
      <c r="W228" s="192"/>
      <c r="Y228" s="208"/>
      <c r="AA228" s="16"/>
      <c r="AB228" s="13"/>
      <c r="AC228" s="81"/>
    </row>
    <row r="229" spans="1:29" ht="15" hidden="1" customHeight="1" x14ac:dyDescent="0.2">
      <c r="A229" s="28"/>
      <c r="B229" s="608">
        <v>37588</v>
      </c>
      <c r="C229" s="609">
        <v>653</v>
      </c>
      <c r="D229" s="610">
        <v>1709.708163</v>
      </c>
      <c r="F229" s="9"/>
      <c r="H229" s="9"/>
      <c r="I229" s="9"/>
      <c r="L229" s="365"/>
      <c r="M229" s="16"/>
      <c r="P229" s="20"/>
      <c r="V229" s="208"/>
      <c r="W229" s="192"/>
      <c r="Y229" s="208"/>
      <c r="AA229" s="16"/>
      <c r="AB229" s="13"/>
      <c r="AC229" s="81"/>
    </row>
    <row r="230" spans="1:29" ht="15" hidden="1" customHeight="1" x14ac:dyDescent="0.2">
      <c r="A230" s="28"/>
      <c r="B230" s="608">
        <v>37609</v>
      </c>
      <c r="C230" s="609">
        <v>543</v>
      </c>
      <c r="D230" s="610">
        <v>1335.8</v>
      </c>
      <c r="F230" s="9"/>
      <c r="H230" s="9"/>
      <c r="I230" s="9"/>
      <c r="L230" s="365"/>
      <c r="M230" s="16"/>
      <c r="P230" s="20"/>
      <c r="V230" s="208"/>
      <c r="W230" s="192"/>
      <c r="Y230" s="208"/>
      <c r="AA230" s="16"/>
      <c r="AB230" s="13"/>
      <c r="AC230" s="81"/>
    </row>
    <row r="231" spans="1:29" ht="15" hidden="1" customHeight="1" x14ac:dyDescent="0.2">
      <c r="A231" s="28"/>
      <c r="B231" s="608">
        <v>37650</v>
      </c>
      <c r="C231" s="609">
        <v>257</v>
      </c>
      <c r="D231" s="610">
        <v>505.48898600000001</v>
      </c>
      <c r="F231" s="9"/>
      <c r="H231" s="9"/>
      <c r="I231" s="9"/>
      <c r="L231" s="365"/>
      <c r="M231" s="16"/>
      <c r="P231" s="20"/>
      <c r="V231" s="208"/>
      <c r="W231" s="192"/>
      <c r="Y231" s="208"/>
      <c r="AA231" s="16"/>
      <c r="AB231" s="13"/>
      <c r="AC231" s="81"/>
    </row>
    <row r="232" spans="1:29" ht="15" hidden="1" customHeight="1" x14ac:dyDescent="0.2">
      <c r="A232" s="28"/>
      <c r="B232" s="608">
        <v>37679</v>
      </c>
      <c r="C232" s="609">
        <v>427</v>
      </c>
      <c r="D232" s="610">
        <v>996.76905999999997</v>
      </c>
      <c r="F232" s="9"/>
      <c r="H232" s="9"/>
      <c r="I232" s="9"/>
      <c r="L232" s="365"/>
      <c r="M232" s="16"/>
      <c r="P232" s="20"/>
      <c r="V232" s="208"/>
      <c r="W232" s="192"/>
      <c r="Y232" s="208"/>
      <c r="AA232" s="16"/>
      <c r="AB232" s="13"/>
      <c r="AC232" s="81"/>
    </row>
    <row r="233" spans="1:29" ht="15" hidden="1" customHeight="1" x14ac:dyDescent="0.2">
      <c r="A233" s="28"/>
      <c r="B233" s="608">
        <v>37711</v>
      </c>
      <c r="C233" s="609">
        <v>389</v>
      </c>
      <c r="D233" s="610">
        <v>945.41847700000005</v>
      </c>
      <c r="F233" s="9"/>
      <c r="H233" s="9"/>
      <c r="I233" s="9"/>
      <c r="L233" s="365"/>
      <c r="M233" s="16"/>
      <c r="P233" s="20"/>
      <c r="V233" s="208"/>
      <c r="W233" s="192"/>
      <c r="Y233" s="208"/>
      <c r="AA233" s="16"/>
      <c r="AB233" s="13"/>
      <c r="AC233" s="81"/>
    </row>
    <row r="234" spans="1:29" ht="15" hidden="1" customHeight="1" x14ac:dyDescent="0.2">
      <c r="A234" s="28"/>
      <c r="B234" s="608">
        <v>37725</v>
      </c>
      <c r="C234" s="609">
        <v>351</v>
      </c>
      <c r="D234" s="610">
        <v>876.15627700000005</v>
      </c>
      <c r="F234" s="9"/>
      <c r="H234" s="9"/>
      <c r="I234" s="9"/>
      <c r="L234" s="365"/>
      <c r="M234" s="16"/>
      <c r="P234" s="20"/>
      <c r="V234" s="208"/>
      <c r="W234" s="192"/>
      <c r="Y234" s="208"/>
      <c r="AA234" s="16"/>
      <c r="AB234" s="13"/>
      <c r="AC234" s="81"/>
    </row>
    <row r="235" spans="1:29" ht="15" hidden="1" customHeight="1" x14ac:dyDescent="0.2">
      <c r="A235" s="28"/>
      <c r="B235" s="608">
        <v>37755</v>
      </c>
      <c r="C235" s="609">
        <v>660</v>
      </c>
      <c r="D235" s="610">
        <v>1652.599651</v>
      </c>
      <c r="F235" s="9"/>
      <c r="H235" s="9"/>
      <c r="I235" s="9"/>
      <c r="L235" s="365"/>
      <c r="M235" s="16"/>
      <c r="P235" s="20"/>
      <c r="V235" s="208"/>
      <c r="W235" s="192"/>
      <c r="Y235" s="208"/>
      <c r="AA235" s="16"/>
      <c r="AB235" s="13"/>
      <c r="AC235" s="81"/>
    </row>
    <row r="236" spans="1:29" ht="15" hidden="1" customHeight="1" x14ac:dyDescent="0.2">
      <c r="A236" s="28"/>
      <c r="B236" s="608">
        <v>37786</v>
      </c>
      <c r="C236" s="609">
        <v>1152</v>
      </c>
      <c r="D236" s="610">
        <v>2949.3789419999998</v>
      </c>
      <c r="F236" s="9"/>
      <c r="H236" s="9"/>
      <c r="I236" s="9"/>
      <c r="L236" s="365"/>
      <c r="M236" s="16"/>
      <c r="P236" s="20"/>
      <c r="V236" s="208"/>
      <c r="W236" s="192"/>
      <c r="Y236" s="208"/>
      <c r="AA236" s="16"/>
      <c r="AB236" s="13"/>
      <c r="AC236" s="81"/>
    </row>
    <row r="237" spans="1:29" ht="15" hidden="1" customHeight="1" x14ac:dyDescent="0.2">
      <c r="A237" s="28"/>
      <c r="B237" s="608">
        <v>37816</v>
      </c>
      <c r="C237" s="609">
        <v>1002</v>
      </c>
      <c r="D237" s="610">
        <v>2406.4353301399997</v>
      </c>
      <c r="F237" s="9"/>
      <c r="H237" s="9"/>
      <c r="I237" s="9"/>
      <c r="L237" s="365"/>
      <c r="M237" s="16"/>
      <c r="P237" s="20"/>
      <c r="V237" s="208"/>
      <c r="W237" s="192"/>
      <c r="Y237" s="208"/>
      <c r="AA237" s="16"/>
      <c r="AB237" s="13"/>
      <c r="AC237" s="81"/>
    </row>
    <row r="238" spans="1:29" ht="15" hidden="1" customHeight="1" x14ac:dyDescent="0.2">
      <c r="A238" s="28"/>
      <c r="B238" s="608">
        <v>37847</v>
      </c>
      <c r="C238" s="609">
        <v>603</v>
      </c>
      <c r="D238" s="610">
        <v>1483.7914216700001</v>
      </c>
      <c r="F238" s="9"/>
      <c r="H238" s="9"/>
      <c r="I238" s="9"/>
      <c r="L238" s="365"/>
      <c r="M238" s="16"/>
      <c r="P238" s="20"/>
      <c r="V238" s="208"/>
      <c r="W238" s="192"/>
      <c r="Y238" s="208"/>
      <c r="AA238" s="16"/>
      <c r="AB238" s="13"/>
      <c r="AC238" s="81"/>
    </row>
    <row r="239" spans="1:29" ht="15" hidden="1" customHeight="1" x14ac:dyDescent="0.2">
      <c r="A239" s="28"/>
      <c r="B239" s="608">
        <v>37878</v>
      </c>
      <c r="C239" s="609">
        <v>776</v>
      </c>
      <c r="D239" s="610">
        <v>1807.952493</v>
      </c>
      <c r="F239" s="9"/>
      <c r="H239" s="9"/>
      <c r="I239" s="9"/>
      <c r="L239" s="365"/>
      <c r="M239" s="16"/>
      <c r="P239" s="20"/>
      <c r="V239" s="208"/>
      <c r="W239" s="192"/>
      <c r="Y239" s="208"/>
      <c r="AA239" s="16"/>
      <c r="AB239" s="13"/>
      <c r="AC239" s="81"/>
    </row>
    <row r="240" spans="1:29" ht="15" hidden="1" customHeight="1" x14ac:dyDescent="0.2">
      <c r="A240" s="28"/>
      <c r="B240" s="608">
        <v>37908</v>
      </c>
      <c r="C240" s="609">
        <v>1032</v>
      </c>
      <c r="D240" s="610">
        <v>2427.9943076700001</v>
      </c>
      <c r="F240" s="9"/>
      <c r="H240" s="9"/>
      <c r="I240" s="9"/>
      <c r="L240" s="365"/>
      <c r="M240" s="16"/>
      <c r="P240" s="20"/>
      <c r="V240" s="208"/>
      <c r="W240" s="192"/>
      <c r="Y240" s="208"/>
      <c r="AA240" s="16"/>
      <c r="AB240" s="13"/>
      <c r="AC240" s="81"/>
    </row>
    <row r="241" spans="1:29" ht="15" hidden="1" customHeight="1" x14ac:dyDescent="0.2">
      <c r="A241" s="28"/>
      <c r="B241" s="608">
        <v>37939</v>
      </c>
      <c r="C241" s="609">
        <v>827</v>
      </c>
      <c r="D241" s="610">
        <v>1847.0336850000001</v>
      </c>
      <c r="F241" s="9"/>
      <c r="H241" s="9"/>
      <c r="I241" s="9"/>
      <c r="L241" s="365"/>
      <c r="M241" s="16"/>
      <c r="P241" s="20"/>
      <c r="V241" s="208"/>
      <c r="W241" s="192"/>
      <c r="Y241" s="208"/>
      <c r="AA241" s="16"/>
      <c r="AB241" s="13"/>
      <c r="AC241" s="81"/>
    </row>
    <row r="242" spans="1:29" ht="15" hidden="1" customHeight="1" x14ac:dyDescent="0.2">
      <c r="A242" s="28"/>
      <c r="B242" s="608">
        <v>37969</v>
      </c>
      <c r="C242" s="609">
        <v>973</v>
      </c>
      <c r="D242" s="610">
        <v>2316.5071899999998</v>
      </c>
      <c r="F242" s="9"/>
      <c r="H242" s="9"/>
      <c r="I242" s="9"/>
      <c r="L242" s="365"/>
      <c r="M242" s="16"/>
      <c r="P242" s="20"/>
      <c r="V242" s="208"/>
      <c r="W242" s="192"/>
      <c r="Y242" s="208"/>
      <c r="AA242" s="16"/>
      <c r="AB242" s="13"/>
      <c r="AC242" s="81"/>
    </row>
    <row r="243" spans="1:29" ht="15" hidden="1" customHeight="1" x14ac:dyDescent="0.2">
      <c r="A243" s="28"/>
      <c r="B243" s="608">
        <v>38000</v>
      </c>
      <c r="C243" s="609">
        <v>522</v>
      </c>
      <c r="D243" s="610">
        <f>1198.305913+8.6+1.2-1.2</f>
        <v>1206.9059129999998</v>
      </c>
      <c r="F243" s="9"/>
      <c r="H243" s="9"/>
      <c r="I243" s="9"/>
      <c r="L243" s="365"/>
      <c r="M243" s="16"/>
      <c r="P243" s="20"/>
      <c r="V243" s="208"/>
      <c r="W243" s="192"/>
      <c r="Y243" s="208"/>
      <c r="AA243" s="16"/>
      <c r="AB243" s="13"/>
      <c r="AC243" s="81"/>
    </row>
    <row r="244" spans="1:29" ht="15" hidden="1" customHeight="1" x14ac:dyDescent="0.2">
      <c r="A244" s="28"/>
      <c r="B244" s="608">
        <v>38031</v>
      </c>
      <c r="C244" s="609">
        <v>637</v>
      </c>
      <c r="D244" s="610">
        <f>1617.190103+5.2+1.6-1.6</f>
        <v>1622.390103</v>
      </c>
      <c r="F244" s="9"/>
      <c r="H244" s="9"/>
      <c r="I244" s="9"/>
      <c r="L244" s="365"/>
      <c r="M244" s="16"/>
      <c r="P244" s="20"/>
      <c r="V244" s="208"/>
      <c r="W244" s="192"/>
      <c r="Y244" s="208"/>
      <c r="AA244" s="16"/>
      <c r="AB244" s="13"/>
      <c r="AC244" s="81"/>
    </row>
    <row r="245" spans="1:29" ht="15" hidden="1" customHeight="1" x14ac:dyDescent="0.2">
      <c r="A245" s="28"/>
      <c r="B245" s="608">
        <v>38060</v>
      </c>
      <c r="C245" s="609">
        <v>1449</v>
      </c>
      <c r="D245" s="610">
        <f>3320.647077+1.4+0.2+0.6+2.925</f>
        <v>3325.7720770000001</v>
      </c>
      <c r="F245" s="9"/>
      <c r="H245" s="9"/>
      <c r="I245" s="9"/>
      <c r="L245" s="365"/>
      <c r="M245" s="16"/>
      <c r="P245" s="20"/>
      <c r="V245" s="208"/>
      <c r="W245" s="192"/>
      <c r="Y245" s="208"/>
      <c r="AA245" s="16"/>
      <c r="AB245" s="13"/>
      <c r="AC245" s="81"/>
    </row>
    <row r="246" spans="1:29" ht="15" hidden="1" customHeight="1" x14ac:dyDescent="0.2">
      <c r="A246" s="28"/>
      <c r="B246" s="608">
        <v>38091</v>
      </c>
      <c r="C246" s="609">
        <v>835</v>
      </c>
      <c r="D246" s="610">
        <f>2150.871212+0.648+0.8-0.648</f>
        <v>2151.6712120000002</v>
      </c>
      <c r="F246" s="9"/>
      <c r="H246" s="9"/>
      <c r="I246" s="9"/>
      <c r="L246" s="365"/>
      <c r="M246" s="16"/>
      <c r="P246" s="20"/>
      <c r="V246" s="208"/>
      <c r="W246" s="192"/>
      <c r="Y246" s="208"/>
      <c r="AA246" s="16"/>
      <c r="AB246" s="13"/>
      <c r="AC246" s="81"/>
    </row>
    <row r="247" spans="1:29" ht="15" hidden="1" customHeight="1" x14ac:dyDescent="0.2">
      <c r="A247" s="28"/>
      <c r="B247" s="608">
        <v>38121</v>
      </c>
      <c r="C247" s="609">
        <v>1060</v>
      </c>
      <c r="D247" s="610">
        <f>2832.490548+0.2</f>
        <v>2832.690548</v>
      </c>
      <c r="F247" s="9"/>
      <c r="H247" s="9"/>
      <c r="I247" s="9"/>
      <c r="L247" s="365"/>
      <c r="M247" s="16"/>
      <c r="P247" s="20"/>
      <c r="V247" s="208"/>
      <c r="W247" s="192"/>
      <c r="Y247" s="208"/>
      <c r="AA247" s="16"/>
      <c r="AB247" s="13"/>
      <c r="AC247" s="81"/>
    </row>
    <row r="248" spans="1:29" ht="15" hidden="1" customHeight="1" x14ac:dyDescent="0.2">
      <c r="A248" s="28"/>
      <c r="B248" s="608">
        <v>38152</v>
      </c>
      <c r="C248" s="609">
        <v>1004</v>
      </c>
      <c r="D248" s="610">
        <f>2730.597565+0.2-0.2</f>
        <v>2730.597565</v>
      </c>
      <c r="F248" s="9"/>
      <c r="H248" s="9"/>
      <c r="I248" s="9"/>
      <c r="L248" s="365"/>
      <c r="M248" s="16"/>
      <c r="P248" s="20"/>
      <c r="V248" s="208"/>
      <c r="W248" s="192"/>
      <c r="Y248" s="208"/>
      <c r="AA248" s="16"/>
      <c r="AB248" s="13"/>
      <c r="AC248" s="81"/>
    </row>
    <row r="249" spans="1:29" ht="15" hidden="1" customHeight="1" x14ac:dyDescent="0.2">
      <c r="A249" s="28"/>
      <c r="B249" s="608">
        <v>38182</v>
      </c>
      <c r="C249" s="609">
        <v>943</v>
      </c>
      <c r="D249" s="610">
        <v>2473.56331</v>
      </c>
      <c r="F249" s="9"/>
      <c r="H249" s="9"/>
      <c r="I249" s="9"/>
      <c r="L249" s="365"/>
      <c r="M249" s="16"/>
      <c r="P249" s="20"/>
      <c r="V249" s="208"/>
      <c r="W249" s="192"/>
      <c r="Y249" s="208"/>
      <c r="AA249" s="16"/>
      <c r="AB249" s="13"/>
      <c r="AC249" s="81"/>
    </row>
    <row r="250" spans="1:29" ht="15" hidden="1" customHeight="1" x14ac:dyDescent="0.2">
      <c r="A250" s="28"/>
      <c r="B250" s="608">
        <v>38213</v>
      </c>
      <c r="C250" s="609">
        <v>1016</v>
      </c>
      <c r="D250" s="610">
        <v>2597.6741665</v>
      </c>
      <c r="F250" s="9"/>
      <c r="H250" s="9"/>
      <c r="I250" s="9"/>
      <c r="L250" s="365"/>
      <c r="M250" s="16"/>
      <c r="P250" s="20"/>
      <c r="V250" s="208"/>
      <c r="W250" s="192"/>
      <c r="Y250" s="208"/>
      <c r="AA250" s="16"/>
      <c r="AB250" s="13"/>
      <c r="AC250" s="81"/>
    </row>
    <row r="251" spans="1:29" ht="15" hidden="1" customHeight="1" x14ac:dyDescent="0.2">
      <c r="A251" s="28"/>
      <c r="B251" s="608">
        <v>38244</v>
      </c>
      <c r="C251" s="609">
        <v>844</v>
      </c>
      <c r="D251" s="610">
        <v>2219.8913040000002</v>
      </c>
      <c r="F251" s="9"/>
      <c r="H251" s="9"/>
      <c r="I251" s="9"/>
      <c r="L251" s="365"/>
      <c r="M251" s="16"/>
      <c r="P251" s="20"/>
      <c r="V251" s="208"/>
      <c r="W251" s="192"/>
      <c r="Y251" s="208"/>
      <c r="AA251" s="16"/>
      <c r="AB251" s="13"/>
      <c r="AC251" s="81"/>
    </row>
    <row r="252" spans="1:29" ht="15" hidden="1" customHeight="1" x14ac:dyDescent="0.2">
      <c r="A252" s="28"/>
      <c r="B252" s="608">
        <v>38274</v>
      </c>
      <c r="C252" s="609">
        <v>1166</v>
      </c>
      <c r="D252" s="610">
        <v>3092.5171210499998</v>
      </c>
      <c r="F252" s="9"/>
      <c r="H252" s="9"/>
      <c r="I252" s="9"/>
      <c r="L252" s="365"/>
      <c r="M252" s="16"/>
      <c r="P252" s="20"/>
      <c r="V252" s="208"/>
      <c r="W252" s="192"/>
      <c r="Y252" s="208"/>
      <c r="AA252" s="16"/>
      <c r="AB252" s="13"/>
      <c r="AC252" s="81"/>
    </row>
    <row r="253" spans="1:29" ht="15" hidden="1" customHeight="1" x14ac:dyDescent="0.2">
      <c r="A253" s="28"/>
      <c r="B253" s="608">
        <v>38305</v>
      </c>
      <c r="C253" s="609">
        <v>1076</v>
      </c>
      <c r="D253" s="610">
        <f>2842.17724185</f>
        <v>2842.17724185</v>
      </c>
      <c r="F253" s="9"/>
      <c r="H253" s="9"/>
      <c r="I253" s="9"/>
      <c r="L253" s="365"/>
      <c r="M253" s="16"/>
      <c r="P253" s="20"/>
      <c r="V253" s="208"/>
      <c r="W253" s="192"/>
      <c r="Y253" s="208"/>
      <c r="AA253" s="16"/>
      <c r="AB253" s="13"/>
      <c r="AC253" s="81"/>
    </row>
    <row r="254" spans="1:29" ht="15" hidden="1" customHeight="1" x14ac:dyDescent="0.2">
      <c r="A254" s="28"/>
      <c r="B254" s="608">
        <v>38335</v>
      </c>
      <c r="C254" s="609">
        <v>1016</v>
      </c>
      <c r="D254" s="610">
        <v>3019.0007609999998</v>
      </c>
      <c r="F254" s="9"/>
      <c r="H254" s="9"/>
      <c r="I254" s="9"/>
      <c r="L254" s="365"/>
      <c r="M254" s="16"/>
      <c r="P254" s="20"/>
      <c r="V254" s="208"/>
      <c r="W254" s="192"/>
      <c r="Y254" s="208"/>
      <c r="AA254" s="16"/>
      <c r="AB254" s="13"/>
      <c r="AC254" s="81"/>
    </row>
    <row r="255" spans="1:29" ht="15" hidden="1" customHeight="1" x14ac:dyDescent="0.2">
      <c r="A255" s="28"/>
      <c r="B255" s="608">
        <v>38366</v>
      </c>
      <c r="C255" s="611">
        <v>661</v>
      </c>
      <c r="D255" s="502">
        <v>1754.1250700000001</v>
      </c>
      <c r="F255" s="9"/>
      <c r="H255" s="9"/>
      <c r="I255" s="9"/>
      <c r="L255" s="365"/>
      <c r="M255" s="16"/>
      <c r="P255" s="20"/>
      <c r="V255" s="208"/>
      <c r="W255" s="192"/>
      <c r="Y255" s="208"/>
      <c r="AA255" s="16"/>
      <c r="AB255" s="13"/>
      <c r="AC255" s="81"/>
    </row>
    <row r="256" spans="1:29" ht="15" hidden="1" customHeight="1" x14ac:dyDescent="0.2">
      <c r="A256" s="28"/>
      <c r="B256" s="608">
        <v>38397</v>
      </c>
      <c r="C256" s="611">
        <v>858</v>
      </c>
      <c r="D256" s="502">
        <v>2329.245175</v>
      </c>
      <c r="F256" s="9"/>
      <c r="H256" s="9"/>
      <c r="I256" s="9"/>
      <c r="L256" s="365"/>
      <c r="M256" s="16"/>
      <c r="P256" s="20"/>
      <c r="V256" s="208"/>
      <c r="W256" s="192"/>
      <c r="Y256" s="208"/>
      <c r="AA256" s="16"/>
      <c r="AB256" s="13"/>
      <c r="AC256" s="81"/>
    </row>
    <row r="257" spans="1:29" ht="15" hidden="1" customHeight="1" x14ac:dyDescent="0.2">
      <c r="A257" s="28"/>
      <c r="B257" s="608">
        <v>38425</v>
      </c>
      <c r="C257" s="611">
        <v>1659</v>
      </c>
      <c r="D257" s="502">
        <v>4961.2478829499996</v>
      </c>
      <c r="F257" s="9"/>
      <c r="H257" s="9"/>
      <c r="I257" s="9"/>
      <c r="L257" s="365"/>
      <c r="M257" s="16"/>
      <c r="P257" s="20"/>
      <c r="V257" s="208"/>
      <c r="W257" s="192"/>
      <c r="Y257" s="208"/>
      <c r="AA257" s="16"/>
      <c r="AB257" s="13"/>
      <c r="AC257" s="81"/>
    </row>
    <row r="258" spans="1:29" ht="15" hidden="1" customHeight="1" x14ac:dyDescent="0.2">
      <c r="A258" s="28"/>
      <c r="B258" s="608">
        <v>38456</v>
      </c>
      <c r="C258" s="611">
        <v>907</v>
      </c>
      <c r="D258" s="502">
        <v>2502.2880117999998</v>
      </c>
      <c r="F258" s="9"/>
      <c r="H258" s="9"/>
      <c r="I258" s="9"/>
      <c r="L258" s="365"/>
      <c r="M258" s="16"/>
      <c r="P258" s="20"/>
      <c r="V258" s="208"/>
      <c r="W258" s="192"/>
      <c r="Y258" s="208"/>
      <c r="AA258" s="16"/>
      <c r="AB258" s="13"/>
      <c r="AC258" s="81"/>
    </row>
    <row r="259" spans="1:29" ht="15" hidden="1" customHeight="1" x14ac:dyDescent="0.2">
      <c r="A259" s="28"/>
      <c r="B259" s="608">
        <v>38486</v>
      </c>
      <c r="C259" s="611">
        <v>1048</v>
      </c>
      <c r="D259" s="502">
        <v>2982.4700228500001</v>
      </c>
      <c r="F259" s="9"/>
      <c r="H259" s="9"/>
      <c r="I259" s="9"/>
      <c r="L259" s="365"/>
      <c r="M259" s="16"/>
      <c r="P259" s="20"/>
      <c r="V259" s="208"/>
      <c r="W259" s="192"/>
      <c r="Y259" s="208"/>
      <c r="AA259" s="16"/>
      <c r="AB259" s="13"/>
      <c r="AC259" s="81"/>
    </row>
    <row r="260" spans="1:29" ht="15" hidden="1" customHeight="1" x14ac:dyDescent="0.2">
      <c r="A260" s="28"/>
      <c r="B260" s="608">
        <v>38517</v>
      </c>
      <c r="C260" s="611">
        <v>800</v>
      </c>
      <c r="D260" s="502">
        <v>2392.8542082099998</v>
      </c>
      <c r="F260" s="9"/>
      <c r="H260" s="9"/>
      <c r="I260" s="9"/>
      <c r="L260" s="365"/>
      <c r="M260" s="16"/>
      <c r="P260" s="20"/>
      <c r="V260" s="208"/>
      <c r="W260" s="192"/>
      <c r="Y260" s="208"/>
      <c r="AA260" s="16"/>
      <c r="AB260" s="13"/>
      <c r="AC260" s="81"/>
    </row>
    <row r="261" spans="1:29" ht="15" hidden="1" customHeight="1" x14ac:dyDescent="0.2">
      <c r="A261" s="28"/>
      <c r="B261" s="608">
        <v>38547</v>
      </c>
      <c r="C261" s="611">
        <v>703</v>
      </c>
      <c r="D261" s="502">
        <v>2055.6690454200002</v>
      </c>
      <c r="F261" s="9"/>
      <c r="H261" s="9"/>
      <c r="I261" s="9"/>
      <c r="L261" s="365"/>
      <c r="M261" s="16"/>
      <c r="P261" s="20"/>
      <c r="V261" s="208"/>
      <c r="W261" s="192"/>
      <c r="Y261" s="208"/>
      <c r="AA261" s="16"/>
      <c r="AB261" s="13"/>
      <c r="AC261" s="81"/>
    </row>
    <row r="262" spans="1:29" ht="15" hidden="1" customHeight="1" x14ac:dyDescent="0.2">
      <c r="A262" s="28"/>
      <c r="B262" s="608">
        <v>38578</v>
      </c>
      <c r="C262" s="611">
        <v>739</v>
      </c>
      <c r="D262" s="502">
        <v>2296.7471074700002</v>
      </c>
      <c r="F262" s="9"/>
      <c r="H262" s="9"/>
      <c r="I262" s="9"/>
      <c r="L262" s="365"/>
      <c r="M262" s="16"/>
      <c r="P262" s="20"/>
      <c r="V262" s="208"/>
      <c r="W262" s="192"/>
      <c r="Y262" s="208"/>
      <c r="AA262" s="16"/>
      <c r="AB262" s="13"/>
      <c r="AC262" s="81"/>
    </row>
    <row r="263" spans="1:29" ht="15" hidden="1" customHeight="1" x14ac:dyDescent="0.2">
      <c r="A263" s="28"/>
      <c r="B263" s="608">
        <v>38609</v>
      </c>
      <c r="C263" s="611">
        <v>686</v>
      </c>
      <c r="D263" s="502">
        <v>2137.1696295199999</v>
      </c>
      <c r="F263" s="9"/>
      <c r="H263" s="9"/>
      <c r="I263" s="9"/>
      <c r="L263" s="365"/>
      <c r="M263" s="16"/>
      <c r="P263" s="20"/>
      <c r="V263" s="208"/>
      <c r="W263" s="192"/>
      <c r="Y263" s="208"/>
      <c r="AA263" s="16"/>
      <c r="AB263" s="13"/>
      <c r="AC263" s="81"/>
    </row>
    <row r="264" spans="1:29" ht="15" hidden="1" customHeight="1" x14ac:dyDescent="0.2">
      <c r="A264" s="28"/>
      <c r="B264" s="608">
        <v>38639</v>
      </c>
      <c r="C264" s="611">
        <v>393</v>
      </c>
      <c r="D264" s="502">
        <v>1353.526079</v>
      </c>
      <c r="F264" s="9"/>
      <c r="H264" s="9"/>
      <c r="I264" s="9"/>
      <c r="L264" s="365"/>
      <c r="M264" s="16"/>
      <c r="P264" s="20"/>
      <c r="V264" s="208"/>
      <c r="W264" s="192"/>
      <c r="Y264" s="208"/>
      <c r="AA264" s="16"/>
      <c r="AB264" s="13"/>
      <c r="AC264" s="81"/>
    </row>
    <row r="265" spans="1:29" ht="15" hidden="1" customHeight="1" x14ac:dyDescent="0.2">
      <c r="A265" s="28"/>
      <c r="B265" s="608">
        <v>38670</v>
      </c>
      <c r="C265" s="611">
        <v>619</v>
      </c>
      <c r="D265" s="502">
        <v>1943.829737</v>
      </c>
      <c r="F265" s="9"/>
      <c r="H265" s="9"/>
      <c r="I265" s="9"/>
      <c r="L265" s="365"/>
      <c r="M265" s="16"/>
      <c r="P265" s="20"/>
      <c r="V265" s="208"/>
      <c r="W265" s="192"/>
      <c r="Y265" s="208"/>
      <c r="AA265" s="16"/>
      <c r="AB265" s="13"/>
      <c r="AC265" s="81"/>
    </row>
    <row r="266" spans="1:29" ht="15" hidden="1" customHeight="1" x14ac:dyDescent="0.2">
      <c r="A266" s="28"/>
      <c r="B266" s="608">
        <v>38700</v>
      </c>
      <c r="C266" s="611">
        <v>844</v>
      </c>
      <c r="D266" s="502">
        <v>2791.2414075699999</v>
      </c>
      <c r="F266" s="9"/>
      <c r="H266" s="9"/>
      <c r="I266" s="9"/>
      <c r="L266" s="365"/>
      <c r="M266" s="16"/>
      <c r="P266" s="20"/>
      <c r="V266" s="208"/>
      <c r="W266" s="192"/>
      <c r="Y266" s="208"/>
      <c r="AA266" s="16"/>
      <c r="AB266" s="13"/>
      <c r="AC266" s="81"/>
    </row>
    <row r="267" spans="1:29" ht="15" hidden="1" customHeight="1" x14ac:dyDescent="0.2">
      <c r="A267" s="28"/>
      <c r="B267" s="608">
        <v>38731</v>
      </c>
      <c r="C267" s="611">
        <v>275</v>
      </c>
      <c r="D267" s="378">
        <v>885.803898</v>
      </c>
      <c r="F267" s="9"/>
      <c r="H267" s="9"/>
      <c r="I267" s="9"/>
      <c r="L267" s="365"/>
      <c r="M267" s="16"/>
      <c r="P267" s="20"/>
      <c r="V267" s="208"/>
      <c r="W267" s="192"/>
      <c r="Y267" s="208"/>
      <c r="AA267" s="16"/>
      <c r="AB267" s="13"/>
      <c r="AC267" s="81"/>
    </row>
    <row r="268" spans="1:29" ht="15" hidden="1" customHeight="1" x14ac:dyDescent="0.2">
      <c r="A268" s="28"/>
      <c r="B268" s="608">
        <v>38762</v>
      </c>
      <c r="C268" s="611">
        <v>591</v>
      </c>
      <c r="D268" s="378">
        <v>2077.9596889999998</v>
      </c>
      <c r="F268" s="9"/>
      <c r="H268" s="9"/>
      <c r="I268" s="9"/>
      <c r="L268" s="365"/>
      <c r="M268" s="16"/>
      <c r="P268" s="20"/>
      <c r="V268" s="208"/>
      <c r="W268" s="192"/>
      <c r="Y268" s="208"/>
      <c r="AA268" s="16"/>
      <c r="AB268" s="13"/>
      <c r="AC268" s="81"/>
    </row>
    <row r="269" spans="1:29" ht="15" hidden="1" customHeight="1" x14ac:dyDescent="0.2">
      <c r="A269" s="28"/>
      <c r="B269" s="608">
        <v>38777</v>
      </c>
      <c r="C269" s="611">
        <v>764</v>
      </c>
      <c r="D269" s="378">
        <v>2723.2891180000001</v>
      </c>
      <c r="F269" s="9"/>
      <c r="H269" s="9"/>
      <c r="I269" s="9"/>
      <c r="L269" s="365"/>
      <c r="M269" s="16"/>
      <c r="P269" s="20"/>
      <c r="V269" s="208"/>
      <c r="W269" s="192"/>
      <c r="Y269" s="208"/>
      <c r="AA269" s="16"/>
      <c r="AB269" s="13"/>
      <c r="AC269" s="81"/>
    </row>
    <row r="270" spans="1:29" ht="15" hidden="1" customHeight="1" x14ac:dyDescent="0.2">
      <c r="A270" s="28"/>
      <c r="B270" s="608">
        <v>38808</v>
      </c>
      <c r="C270" s="611">
        <f>W278</f>
        <v>0</v>
      </c>
      <c r="D270" s="378">
        <v>1892.95439126</v>
      </c>
      <c r="F270" s="9"/>
      <c r="H270" s="9"/>
      <c r="I270" s="9"/>
      <c r="L270" s="365"/>
      <c r="M270" s="16"/>
      <c r="P270" s="20"/>
      <c r="V270" s="208"/>
      <c r="W270" s="192"/>
      <c r="Y270" s="208"/>
      <c r="AA270" s="16"/>
      <c r="AB270" s="13"/>
      <c r="AC270" s="81"/>
    </row>
    <row r="271" spans="1:29" ht="15" hidden="1" customHeight="1" x14ac:dyDescent="0.2">
      <c r="A271" s="28"/>
      <c r="B271" s="608">
        <v>38838</v>
      </c>
      <c r="C271" s="611" t="e">
        <f>#REF!</f>
        <v>#REF!</v>
      </c>
      <c r="D271" s="378">
        <v>2947.98004597</v>
      </c>
      <c r="F271" s="9"/>
      <c r="H271" s="9"/>
      <c r="I271" s="9"/>
      <c r="L271" s="365"/>
      <c r="M271" s="16"/>
      <c r="P271" s="20"/>
      <c r="V271" s="208"/>
      <c r="W271" s="192"/>
      <c r="Y271" s="208"/>
      <c r="AA271" s="16"/>
      <c r="AB271" s="13"/>
      <c r="AC271" s="81"/>
    </row>
    <row r="272" spans="1:29" ht="15" hidden="1" customHeight="1" x14ac:dyDescent="0.2">
      <c r="A272" s="28"/>
      <c r="B272" s="608">
        <v>38869</v>
      </c>
      <c r="C272" s="611" t="e">
        <f>#REF!</f>
        <v>#REF!</v>
      </c>
      <c r="D272" s="378">
        <v>2688.0438840000002</v>
      </c>
      <c r="F272" s="9"/>
      <c r="H272" s="9"/>
      <c r="I272" s="9"/>
      <c r="L272" s="365"/>
      <c r="M272" s="16"/>
      <c r="P272" s="20"/>
      <c r="V272" s="208"/>
      <c r="W272" s="192"/>
      <c r="Y272" s="208"/>
      <c r="AA272" s="16"/>
      <c r="AB272" s="13"/>
      <c r="AC272" s="81"/>
    </row>
    <row r="273" spans="1:29" ht="15" hidden="1" customHeight="1" x14ac:dyDescent="0.2">
      <c r="A273" s="28"/>
      <c r="B273" s="608">
        <v>38899</v>
      </c>
      <c r="C273" s="611" t="e">
        <f>#REF!</f>
        <v>#REF!</v>
      </c>
      <c r="D273" s="378">
        <v>2743.9040340000001</v>
      </c>
      <c r="F273" s="9"/>
      <c r="H273" s="9"/>
      <c r="I273" s="9"/>
      <c r="L273" s="365"/>
      <c r="M273" s="16"/>
      <c r="P273" s="20"/>
      <c r="V273" s="208"/>
      <c r="W273" s="192"/>
      <c r="Y273" s="208"/>
      <c r="AA273" s="16"/>
      <c r="AB273" s="13"/>
      <c r="AC273" s="81"/>
    </row>
    <row r="274" spans="1:29" ht="15" hidden="1" customHeight="1" x14ac:dyDescent="0.2">
      <c r="A274" s="28"/>
      <c r="B274" s="608">
        <v>38930</v>
      </c>
      <c r="C274" s="611">
        <f>X384</f>
        <v>0</v>
      </c>
      <c r="D274" s="378">
        <v>2412.8742966999998</v>
      </c>
      <c r="F274" s="9"/>
      <c r="H274" s="9"/>
      <c r="I274" s="9"/>
      <c r="L274" s="365"/>
      <c r="M274" s="16"/>
      <c r="P274" s="20"/>
      <c r="V274" s="208"/>
      <c r="W274" s="192"/>
      <c r="Y274" s="208"/>
      <c r="AA274" s="16"/>
      <c r="AB274" s="13"/>
      <c r="AC274" s="81"/>
    </row>
    <row r="275" spans="1:29" ht="15" hidden="1" customHeight="1" x14ac:dyDescent="0.2">
      <c r="A275" s="28"/>
      <c r="B275" s="608" t="s">
        <v>29</v>
      </c>
      <c r="C275" s="611" t="e">
        <f>#REF!</f>
        <v>#REF!</v>
      </c>
      <c r="D275" s="378">
        <v>2085.2845189999998</v>
      </c>
      <c r="F275" s="9"/>
      <c r="H275" s="9"/>
      <c r="I275" s="9"/>
      <c r="L275" s="365"/>
      <c r="M275" s="16"/>
      <c r="P275" s="20"/>
      <c r="V275" s="208"/>
      <c r="W275" s="192"/>
      <c r="Y275" s="208"/>
      <c r="AA275" s="16"/>
      <c r="AB275" s="13"/>
      <c r="AC275" s="81"/>
    </row>
    <row r="276" spans="1:29" ht="15" hidden="1" customHeight="1" x14ac:dyDescent="0.2">
      <c r="A276" s="28"/>
      <c r="B276" s="608">
        <v>38991</v>
      </c>
      <c r="C276" s="611" t="e">
        <f>#REF!</f>
        <v>#REF!</v>
      </c>
      <c r="D276" s="378">
        <v>2965.300937</v>
      </c>
      <c r="F276" s="9"/>
      <c r="H276" s="9"/>
      <c r="I276" s="9"/>
      <c r="L276" s="365"/>
      <c r="M276" s="16"/>
      <c r="P276" s="20"/>
      <c r="V276" s="208"/>
      <c r="W276" s="192"/>
      <c r="Y276" s="208"/>
      <c r="AA276" s="16"/>
      <c r="AB276" s="13"/>
      <c r="AC276" s="81"/>
    </row>
    <row r="277" spans="1:29" ht="15" hidden="1" customHeight="1" x14ac:dyDescent="0.2">
      <c r="A277" s="28"/>
      <c r="B277" s="608">
        <v>39022</v>
      </c>
      <c r="C277" s="611">
        <v>906</v>
      </c>
      <c r="D277" s="378">
        <v>3179.2128090000001</v>
      </c>
      <c r="F277" s="9"/>
      <c r="H277" s="9"/>
      <c r="I277" s="9"/>
      <c r="L277" s="365"/>
      <c r="M277" s="16"/>
      <c r="P277" s="20"/>
      <c r="V277" s="208"/>
      <c r="W277" s="192"/>
      <c r="Y277" s="208"/>
      <c r="AA277" s="16"/>
      <c r="AB277" s="13"/>
      <c r="AC277" s="81"/>
    </row>
    <row r="278" spans="1:29" ht="15" hidden="1" customHeight="1" x14ac:dyDescent="0.2">
      <c r="A278" s="28"/>
      <c r="B278" s="608">
        <v>39052</v>
      </c>
      <c r="C278" s="611">
        <v>900</v>
      </c>
      <c r="D278" s="378">
        <v>2981.3723156999999</v>
      </c>
      <c r="F278" s="9"/>
      <c r="H278" s="9"/>
      <c r="I278" s="9"/>
      <c r="L278" s="365"/>
      <c r="M278" s="16"/>
      <c r="P278" s="20"/>
      <c r="V278" s="208"/>
      <c r="W278" s="192"/>
      <c r="Y278" s="208"/>
      <c r="AA278" s="16"/>
      <c r="AB278" s="13"/>
      <c r="AC278" s="81"/>
    </row>
    <row r="279" spans="1:29" ht="15" hidden="1" customHeight="1" x14ac:dyDescent="0.2">
      <c r="A279" s="28"/>
      <c r="B279" s="608">
        <v>39083</v>
      </c>
      <c r="C279" s="513">
        <v>787</v>
      </c>
      <c r="D279" s="514">
        <v>2691.2880230000001</v>
      </c>
      <c r="F279" s="9"/>
      <c r="H279" s="9"/>
      <c r="I279" s="9"/>
      <c r="L279" s="365"/>
      <c r="M279" s="16"/>
      <c r="P279" s="20"/>
      <c r="V279" s="208"/>
      <c r="W279" s="192"/>
      <c r="Y279" s="208"/>
      <c r="AA279" s="16"/>
      <c r="AB279" s="13"/>
      <c r="AC279" s="81"/>
    </row>
    <row r="280" spans="1:29" ht="15" hidden="1" customHeight="1" x14ac:dyDescent="0.2">
      <c r="A280" s="28"/>
      <c r="B280" s="608">
        <v>39114</v>
      </c>
      <c r="C280" s="513">
        <v>879</v>
      </c>
      <c r="D280" s="514">
        <v>3228.8395350000001</v>
      </c>
      <c r="F280" s="9"/>
      <c r="H280" s="9"/>
      <c r="I280" s="9"/>
      <c r="L280" s="365"/>
      <c r="M280" s="16"/>
      <c r="P280" s="20"/>
      <c r="V280" s="208"/>
      <c r="W280" s="192"/>
      <c r="Y280" s="208"/>
      <c r="AA280" s="16"/>
      <c r="AB280" s="13"/>
      <c r="AC280" s="81"/>
    </row>
    <row r="281" spans="1:29" ht="15" hidden="1" customHeight="1" x14ac:dyDescent="0.2">
      <c r="A281" s="28"/>
      <c r="B281" s="608">
        <v>39142</v>
      </c>
      <c r="C281" s="513">
        <v>911</v>
      </c>
      <c r="D281" s="514">
        <v>3207.9845380000002</v>
      </c>
      <c r="F281" s="9"/>
      <c r="H281" s="9"/>
      <c r="I281" s="9"/>
      <c r="L281" s="365"/>
      <c r="M281" s="16"/>
      <c r="P281" s="20"/>
      <c r="V281" s="208"/>
      <c r="W281" s="192"/>
      <c r="Y281" s="208"/>
      <c r="AA281" s="16"/>
      <c r="AB281" s="13"/>
      <c r="AC281" s="81"/>
    </row>
    <row r="282" spans="1:29" ht="15" hidden="1" customHeight="1" x14ac:dyDescent="0.2">
      <c r="A282" s="28"/>
      <c r="B282" s="608">
        <v>39173</v>
      </c>
      <c r="C282" s="513">
        <v>733</v>
      </c>
      <c r="D282" s="514">
        <v>2643.429646</v>
      </c>
      <c r="F282" s="9"/>
      <c r="H282" s="9"/>
      <c r="I282" s="9"/>
      <c r="L282" s="365"/>
      <c r="M282" s="16"/>
      <c r="P282" s="20"/>
      <c r="V282" s="208"/>
      <c r="W282" s="192"/>
      <c r="Y282" s="208"/>
      <c r="AA282" s="16"/>
      <c r="AB282" s="13"/>
      <c r="AC282" s="81"/>
    </row>
    <row r="283" spans="1:29" ht="15" hidden="1" customHeight="1" x14ac:dyDescent="0.2">
      <c r="A283" s="28"/>
      <c r="B283" s="608">
        <v>39203</v>
      </c>
      <c r="C283" s="513">
        <v>1138</v>
      </c>
      <c r="D283" s="514">
        <v>4171.9808000000003</v>
      </c>
      <c r="F283" s="9"/>
      <c r="H283" s="9"/>
      <c r="I283" s="9"/>
      <c r="L283" s="365"/>
      <c r="M283" s="16"/>
      <c r="P283" s="20"/>
      <c r="V283" s="208"/>
      <c r="W283" s="192"/>
      <c r="Y283" s="208"/>
      <c r="AA283" s="16"/>
      <c r="AB283" s="13"/>
      <c r="AC283" s="81"/>
    </row>
    <row r="284" spans="1:29" ht="15" hidden="1" customHeight="1" x14ac:dyDescent="0.2">
      <c r="A284" s="28"/>
      <c r="B284" s="608">
        <v>39234</v>
      </c>
      <c r="C284" s="513">
        <v>1163</v>
      </c>
      <c r="D284" s="514">
        <v>4433.19758852</v>
      </c>
      <c r="F284" s="9"/>
      <c r="H284" s="9"/>
      <c r="I284" s="9"/>
      <c r="L284" s="365"/>
      <c r="M284" s="16"/>
      <c r="P284" s="20"/>
      <c r="V284" s="208"/>
      <c r="W284" s="192"/>
      <c r="Y284" s="208"/>
      <c r="AA284" s="16"/>
      <c r="AB284" s="13"/>
      <c r="AC284" s="81"/>
    </row>
    <row r="285" spans="1:29" ht="15" hidden="1" customHeight="1" x14ac:dyDescent="0.2">
      <c r="A285" s="28"/>
      <c r="B285" s="608">
        <v>39264</v>
      </c>
      <c r="C285" s="513">
        <v>1030</v>
      </c>
      <c r="D285" s="514">
        <v>3850.1892590000002</v>
      </c>
      <c r="F285" s="9"/>
      <c r="H285" s="9"/>
      <c r="I285" s="9"/>
      <c r="L285" s="365"/>
      <c r="M285" s="16"/>
      <c r="P285" s="20"/>
      <c r="V285" s="208"/>
      <c r="W285" s="192"/>
      <c r="Y285" s="208"/>
      <c r="AA285" s="16"/>
      <c r="AB285" s="13"/>
      <c r="AC285" s="81"/>
    </row>
    <row r="286" spans="1:29" ht="15" hidden="1" customHeight="1" x14ac:dyDescent="0.2">
      <c r="A286" s="28"/>
      <c r="B286" s="608">
        <v>39295</v>
      </c>
      <c r="C286" s="513">
        <v>1106</v>
      </c>
      <c r="D286" s="514">
        <v>4076.6330809999999</v>
      </c>
      <c r="F286" s="9"/>
      <c r="H286" s="9"/>
      <c r="I286" s="9"/>
      <c r="L286" s="365"/>
      <c r="M286" s="16"/>
      <c r="P286" s="20"/>
      <c r="V286" s="208"/>
      <c r="W286" s="192"/>
      <c r="Y286" s="208"/>
      <c r="AA286" s="16"/>
      <c r="AB286" s="13"/>
      <c r="AC286" s="81"/>
    </row>
    <row r="287" spans="1:29" ht="15" hidden="1" customHeight="1" x14ac:dyDescent="0.2">
      <c r="A287" s="28"/>
      <c r="B287" s="608">
        <v>39326</v>
      </c>
      <c r="C287" s="513">
        <v>997</v>
      </c>
      <c r="D287" s="514">
        <v>3787.7239973999999</v>
      </c>
      <c r="F287" s="9"/>
      <c r="H287" s="9"/>
      <c r="I287" s="9"/>
      <c r="L287" s="365"/>
      <c r="M287" s="16"/>
      <c r="P287" s="20"/>
      <c r="V287" s="208"/>
      <c r="W287" s="192"/>
      <c r="Y287" s="208"/>
      <c r="AA287" s="16"/>
      <c r="AB287" s="13"/>
      <c r="AC287" s="81"/>
    </row>
    <row r="288" spans="1:29" ht="15" hidden="1" customHeight="1" x14ac:dyDescent="0.2">
      <c r="A288" s="28"/>
      <c r="B288" s="608">
        <v>39356</v>
      </c>
      <c r="C288" s="513">
        <v>1002</v>
      </c>
      <c r="D288" s="514">
        <v>4052.9292909999999</v>
      </c>
      <c r="F288" s="9"/>
      <c r="H288" s="9"/>
      <c r="I288" s="9"/>
      <c r="L288" s="365"/>
      <c r="M288" s="16"/>
      <c r="P288" s="20"/>
      <c r="V288" s="208"/>
      <c r="W288" s="192"/>
      <c r="Y288" s="208"/>
      <c r="AA288" s="16"/>
      <c r="AB288" s="13"/>
      <c r="AC288" s="81"/>
    </row>
    <row r="289" spans="1:29" ht="15" hidden="1" customHeight="1" x14ac:dyDescent="0.2">
      <c r="A289" s="28"/>
      <c r="B289" s="608">
        <v>39387</v>
      </c>
      <c r="C289" s="513">
        <v>888</v>
      </c>
      <c r="D289" s="514">
        <v>3415.704945</v>
      </c>
      <c r="F289" s="9"/>
      <c r="H289" s="9"/>
      <c r="I289" s="9"/>
      <c r="L289" s="365"/>
      <c r="M289" s="16"/>
      <c r="P289" s="20"/>
      <c r="V289" s="208"/>
      <c r="W289" s="192"/>
      <c r="Y289" s="208"/>
      <c r="AA289" s="16"/>
      <c r="AB289" s="13"/>
      <c r="AC289" s="81"/>
    </row>
    <row r="290" spans="1:29" ht="15" hidden="1" customHeight="1" x14ac:dyDescent="0.2">
      <c r="A290" s="28"/>
      <c r="B290" s="608">
        <v>39417</v>
      </c>
      <c r="C290" s="513">
        <v>808</v>
      </c>
      <c r="D290" s="514">
        <v>3180.6541160000002</v>
      </c>
      <c r="F290" s="9"/>
      <c r="H290" s="9"/>
      <c r="I290" s="9"/>
      <c r="L290" s="365"/>
      <c r="M290" s="16"/>
      <c r="P290" s="20"/>
      <c r="V290" s="208"/>
      <c r="W290" s="192"/>
      <c r="Y290" s="208"/>
      <c r="AA290" s="16"/>
      <c r="AB290" s="13"/>
      <c r="AC290" s="81"/>
    </row>
    <row r="291" spans="1:29" ht="15" hidden="1" customHeight="1" x14ac:dyDescent="0.2">
      <c r="A291" s="28"/>
      <c r="B291" s="608">
        <v>39448</v>
      </c>
      <c r="C291" s="513">
        <v>916</v>
      </c>
      <c r="D291" s="514">
        <v>3586.28024959</v>
      </c>
      <c r="F291" s="9"/>
      <c r="H291" s="9"/>
      <c r="I291" s="9"/>
      <c r="L291" s="365"/>
      <c r="M291" s="16"/>
      <c r="P291" s="20"/>
      <c r="V291" s="208"/>
      <c r="W291" s="192"/>
      <c r="Y291" s="208"/>
      <c r="AA291" s="16"/>
      <c r="AB291" s="13"/>
      <c r="AC291" s="81"/>
    </row>
    <row r="292" spans="1:29" ht="15" hidden="1" customHeight="1" x14ac:dyDescent="0.2">
      <c r="A292" s="28"/>
      <c r="B292" s="608">
        <v>39479</v>
      </c>
      <c r="C292" s="513">
        <v>934</v>
      </c>
      <c r="D292" s="514">
        <v>3819.74873768</v>
      </c>
      <c r="F292" s="9"/>
      <c r="H292" s="9"/>
      <c r="I292" s="9"/>
      <c r="L292" s="365"/>
      <c r="M292" s="16"/>
      <c r="P292" s="20"/>
      <c r="V292" s="208"/>
      <c r="W292" s="192"/>
      <c r="Y292" s="208"/>
      <c r="AA292" s="16"/>
      <c r="AB292" s="13"/>
      <c r="AC292" s="81"/>
    </row>
    <row r="293" spans="1:29" ht="15" hidden="1" customHeight="1" x14ac:dyDescent="0.2">
      <c r="A293" s="28"/>
      <c r="B293" s="608">
        <v>39508</v>
      </c>
      <c r="C293" s="513">
        <v>926</v>
      </c>
      <c r="D293" s="514">
        <v>3800.5516950000001</v>
      </c>
      <c r="F293" s="9"/>
      <c r="H293" s="9"/>
      <c r="I293" s="9"/>
      <c r="L293" s="365"/>
      <c r="M293" s="16"/>
      <c r="P293" s="20"/>
      <c r="V293" s="208"/>
      <c r="W293" s="192"/>
      <c r="Y293" s="208"/>
      <c r="AA293" s="16"/>
      <c r="AB293" s="13"/>
      <c r="AC293" s="81"/>
    </row>
    <row r="294" spans="1:29" ht="15" hidden="1" customHeight="1" x14ac:dyDescent="0.2">
      <c r="A294" s="28"/>
      <c r="B294" s="608">
        <v>39539</v>
      </c>
      <c r="C294" s="513">
        <v>1163</v>
      </c>
      <c r="D294" s="514">
        <v>5026.491771</v>
      </c>
      <c r="F294" s="9"/>
      <c r="H294" s="9"/>
      <c r="I294" s="9"/>
      <c r="L294" s="365"/>
      <c r="M294" s="16"/>
      <c r="P294" s="20"/>
      <c r="V294" s="208"/>
      <c r="W294" s="192"/>
      <c r="Y294" s="208"/>
      <c r="AA294" s="16"/>
      <c r="AB294" s="13"/>
      <c r="AC294" s="81"/>
    </row>
    <row r="295" spans="1:29" ht="15" hidden="1" customHeight="1" x14ac:dyDescent="0.2">
      <c r="A295" s="28"/>
      <c r="B295" s="608">
        <v>39569</v>
      </c>
      <c r="C295" s="513">
        <v>1370</v>
      </c>
      <c r="D295" s="514">
        <v>5680.8066893699997</v>
      </c>
      <c r="F295" s="9"/>
      <c r="H295" s="9"/>
      <c r="I295" s="9"/>
      <c r="L295" s="365"/>
      <c r="M295" s="16"/>
      <c r="P295" s="20"/>
      <c r="V295" s="208"/>
      <c r="W295" s="192"/>
      <c r="Y295" s="208"/>
      <c r="AA295" s="16"/>
      <c r="AB295" s="13"/>
      <c r="AC295" s="81"/>
    </row>
    <row r="296" spans="1:29" ht="15" hidden="1" customHeight="1" x14ac:dyDescent="0.2">
      <c r="A296" s="28"/>
      <c r="B296" s="608">
        <v>39600</v>
      </c>
      <c r="C296" s="513">
        <v>1269</v>
      </c>
      <c r="D296" s="514">
        <v>5503.6902774399996</v>
      </c>
      <c r="F296" s="9"/>
      <c r="H296" s="9"/>
      <c r="I296" s="9"/>
      <c r="L296" s="365"/>
      <c r="M296" s="16"/>
      <c r="P296" s="20"/>
      <c r="V296" s="208"/>
      <c r="W296" s="192"/>
      <c r="Y296" s="208"/>
      <c r="AA296" s="16"/>
      <c r="AB296" s="13"/>
      <c r="AC296" s="81"/>
    </row>
    <row r="297" spans="1:29" ht="15" hidden="1" customHeight="1" x14ac:dyDescent="0.2">
      <c r="A297" s="28"/>
      <c r="B297" s="608">
        <v>39630</v>
      </c>
      <c r="C297" s="513">
        <v>1276</v>
      </c>
      <c r="D297" s="514">
        <v>5367.5075582299996</v>
      </c>
      <c r="F297" s="9"/>
      <c r="H297" s="9"/>
      <c r="I297" s="9"/>
      <c r="L297" s="365"/>
      <c r="M297" s="16"/>
      <c r="P297" s="20"/>
      <c r="V297" s="208"/>
      <c r="W297" s="192"/>
      <c r="Y297" s="208"/>
      <c r="AA297" s="16"/>
      <c r="AB297" s="13"/>
      <c r="AC297" s="81"/>
    </row>
    <row r="298" spans="1:29" ht="15" hidden="1" customHeight="1" x14ac:dyDescent="0.2">
      <c r="A298" s="28"/>
      <c r="B298" s="608">
        <v>39661</v>
      </c>
      <c r="C298" s="513">
        <v>1055</v>
      </c>
      <c r="D298" s="514">
        <v>4496.2706395900104</v>
      </c>
      <c r="F298" s="9"/>
      <c r="H298" s="9"/>
      <c r="I298" s="9"/>
      <c r="L298" s="365"/>
      <c r="M298" s="16"/>
      <c r="P298" s="20"/>
      <c r="V298" s="208"/>
      <c r="W298" s="192"/>
      <c r="Y298" s="208"/>
      <c r="AA298" s="16"/>
      <c r="AB298" s="13"/>
      <c r="AC298" s="81"/>
    </row>
    <row r="299" spans="1:29" ht="15" hidden="1" customHeight="1" x14ac:dyDescent="0.2">
      <c r="A299" s="28"/>
      <c r="B299" s="608">
        <v>39692</v>
      </c>
      <c r="C299" s="513">
        <v>1141</v>
      </c>
      <c r="D299" s="514">
        <v>5941.6786146500199</v>
      </c>
      <c r="F299" s="9"/>
      <c r="H299" s="9"/>
      <c r="I299" s="9"/>
      <c r="L299" s="365"/>
      <c r="M299" s="16"/>
      <c r="P299" s="20"/>
      <c r="V299" s="208"/>
      <c r="W299" s="192"/>
      <c r="Y299" s="208"/>
      <c r="AA299" s="16"/>
      <c r="AB299" s="13"/>
      <c r="AC299" s="81"/>
    </row>
    <row r="300" spans="1:29" ht="15" hidden="1" customHeight="1" x14ac:dyDescent="0.2">
      <c r="A300" s="28"/>
      <c r="B300" s="608">
        <v>39722</v>
      </c>
      <c r="C300" s="513">
        <v>1036</v>
      </c>
      <c r="D300" s="514">
        <v>4895.9002272300004</v>
      </c>
      <c r="F300" s="9"/>
      <c r="H300" s="9"/>
      <c r="I300" s="9"/>
      <c r="L300" s="365"/>
      <c r="M300" s="16"/>
      <c r="P300" s="20"/>
      <c r="V300" s="208"/>
      <c r="W300" s="192"/>
      <c r="Y300" s="208"/>
      <c r="AA300" s="16"/>
      <c r="AB300" s="13"/>
      <c r="AC300" s="81"/>
    </row>
    <row r="301" spans="1:29" ht="15" hidden="1" customHeight="1" x14ac:dyDescent="0.2">
      <c r="A301" s="28"/>
      <c r="B301" s="608">
        <v>39753</v>
      </c>
      <c r="C301" s="513">
        <v>824</v>
      </c>
      <c r="D301" s="514">
        <v>3953.4706024100001</v>
      </c>
      <c r="F301" s="9"/>
      <c r="H301" s="9"/>
      <c r="I301" s="9"/>
      <c r="L301" s="365"/>
      <c r="M301" s="16"/>
      <c r="P301" s="20"/>
      <c r="V301" s="208"/>
      <c r="W301" s="192"/>
      <c r="Y301" s="208"/>
      <c r="AA301" s="16"/>
      <c r="AB301" s="13"/>
      <c r="AC301" s="81"/>
    </row>
    <row r="302" spans="1:29" ht="15" hidden="1" customHeight="1" x14ac:dyDescent="0.2">
      <c r="A302" s="28"/>
      <c r="B302" s="608">
        <v>39783</v>
      </c>
      <c r="C302" s="513">
        <v>804</v>
      </c>
      <c r="D302" s="514">
        <v>4987.7596568000199</v>
      </c>
      <c r="F302" s="9"/>
      <c r="H302" s="9"/>
      <c r="I302" s="9"/>
      <c r="L302" s="365"/>
      <c r="M302" s="16"/>
      <c r="P302" s="20"/>
      <c r="V302" s="208"/>
      <c r="W302" s="192"/>
      <c r="Y302" s="208"/>
      <c r="AA302" s="16"/>
      <c r="AB302" s="13"/>
      <c r="AC302" s="81"/>
    </row>
    <row r="303" spans="1:29" ht="15" hidden="1" customHeight="1" x14ac:dyDescent="0.2">
      <c r="A303" s="28"/>
      <c r="B303" s="608">
        <v>39814</v>
      </c>
      <c r="C303" s="513">
        <v>384</v>
      </c>
      <c r="D303" s="514">
        <v>2033.1784237100001</v>
      </c>
      <c r="F303" s="9"/>
      <c r="H303" s="9"/>
      <c r="I303" s="9"/>
      <c r="L303" s="365"/>
      <c r="M303" s="16"/>
      <c r="P303" s="20"/>
      <c r="V303" s="208"/>
      <c r="W303" s="192"/>
      <c r="Y303" s="208"/>
      <c r="AA303" s="16"/>
      <c r="AB303" s="13"/>
      <c r="AC303" s="81"/>
    </row>
    <row r="304" spans="1:29" ht="15" hidden="1" customHeight="1" x14ac:dyDescent="0.2">
      <c r="A304" s="28"/>
      <c r="B304" s="608">
        <v>39845</v>
      </c>
      <c r="C304" s="513">
        <f>X311</f>
        <v>0</v>
      </c>
      <c r="D304" s="514">
        <v>2906.9006282199998</v>
      </c>
      <c r="F304" s="9"/>
      <c r="H304" s="9"/>
      <c r="I304" s="9"/>
      <c r="L304" s="365"/>
      <c r="M304" s="16"/>
      <c r="P304" s="20"/>
      <c r="V304" s="208"/>
      <c r="W304" s="192"/>
      <c r="Y304" s="208"/>
      <c r="AA304" s="16"/>
      <c r="AB304" s="13"/>
      <c r="AC304" s="81"/>
    </row>
    <row r="305" spans="1:35" ht="15" hidden="1" customHeight="1" x14ac:dyDescent="0.2">
      <c r="A305" s="28"/>
      <c r="B305" s="608">
        <v>39873</v>
      </c>
      <c r="C305" s="513">
        <f>X312</f>
        <v>0</v>
      </c>
      <c r="D305" s="514">
        <v>5471.4145917300002</v>
      </c>
      <c r="F305" s="9"/>
      <c r="H305" s="9"/>
      <c r="I305" s="9"/>
      <c r="L305" s="365"/>
      <c r="M305" s="16"/>
      <c r="P305" s="20"/>
      <c r="V305" s="208"/>
      <c r="W305" s="192"/>
      <c r="Y305" s="208"/>
      <c r="AA305" s="16"/>
      <c r="AB305" s="13"/>
      <c r="AC305" s="81"/>
    </row>
    <row r="306" spans="1:35" ht="15" hidden="1" customHeight="1" x14ac:dyDescent="0.2">
      <c r="A306" s="28"/>
      <c r="B306" s="608">
        <v>39904</v>
      </c>
      <c r="C306" s="513">
        <v>921</v>
      </c>
      <c r="D306" s="514">
        <v>4879.4046462300003</v>
      </c>
      <c r="F306" s="9"/>
      <c r="H306" s="9"/>
      <c r="I306" s="9"/>
      <c r="L306" s="365"/>
      <c r="M306" s="16"/>
      <c r="P306" s="20"/>
      <c r="V306" s="208"/>
      <c r="W306" s="192"/>
      <c r="Y306" s="208"/>
      <c r="AA306" s="16"/>
      <c r="AB306" s="13"/>
      <c r="AC306" s="81"/>
    </row>
    <row r="307" spans="1:35" ht="15" hidden="1" customHeight="1" x14ac:dyDescent="0.2">
      <c r="A307" s="28"/>
      <c r="B307" s="608">
        <v>39934</v>
      </c>
      <c r="C307" s="513">
        <v>964</v>
      </c>
      <c r="D307" s="514">
        <v>5272.6825575900002</v>
      </c>
      <c r="F307" s="9"/>
      <c r="H307" s="9"/>
      <c r="I307" s="9"/>
      <c r="L307" s="365"/>
      <c r="M307" s="16"/>
      <c r="P307" s="20"/>
      <c r="V307" s="208"/>
      <c r="W307" s="192"/>
      <c r="Y307" s="208"/>
      <c r="AA307" s="16"/>
      <c r="AB307" s="13"/>
      <c r="AC307" s="81"/>
    </row>
    <row r="308" spans="1:35" ht="15" hidden="1" customHeight="1" x14ac:dyDescent="0.2">
      <c r="A308" s="28"/>
      <c r="B308" s="608">
        <v>39965</v>
      </c>
      <c r="C308" s="513">
        <v>1096</v>
      </c>
      <c r="D308" s="514">
        <v>6268.7952460400002</v>
      </c>
      <c r="F308" s="9"/>
      <c r="H308" s="9"/>
      <c r="I308" s="9"/>
      <c r="L308" s="365"/>
      <c r="M308" s="16"/>
      <c r="P308" s="20"/>
      <c r="V308" s="208"/>
      <c r="W308" s="192"/>
      <c r="Y308" s="208"/>
      <c r="AA308" s="16"/>
      <c r="AB308" s="13"/>
      <c r="AC308" s="81"/>
    </row>
    <row r="309" spans="1:35" ht="15" hidden="1" customHeight="1" x14ac:dyDescent="0.2">
      <c r="A309" s="28"/>
      <c r="B309" s="608">
        <v>39995</v>
      </c>
      <c r="C309" s="513">
        <v>1046</v>
      </c>
      <c r="D309" s="514">
        <v>5611.8897847300004</v>
      </c>
      <c r="F309" s="9"/>
      <c r="H309" s="9"/>
      <c r="I309" s="9"/>
      <c r="L309" s="365"/>
      <c r="M309" s="16"/>
      <c r="P309" s="20"/>
      <c r="V309" s="208"/>
      <c r="W309" s="192"/>
      <c r="Y309" s="208"/>
      <c r="AA309" s="16"/>
      <c r="AB309" s="13"/>
      <c r="AC309" s="81"/>
    </row>
    <row r="310" spans="1:35" ht="15" hidden="1" customHeight="1" x14ac:dyDescent="0.2">
      <c r="A310" s="28"/>
      <c r="B310" s="608">
        <v>40026</v>
      </c>
      <c r="C310" s="513">
        <v>1010</v>
      </c>
      <c r="D310" s="514">
        <v>6414.8767931100001</v>
      </c>
      <c r="F310" s="9"/>
      <c r="H310" s="9"/>
      <c r="I310" s="9"/>
      <c r="L310" s="365"/>
      <c r="M310" s="16"/>
      <c r="P310" s="20"/>
      <c r="V310" s="208"/>
      <c r="W310" s="192"/>
      <c r="Y310" s="208"/>
      <c r="AA310" s="16"/>
      <c r="AB310" s="13"/>
      <c r="AC310" s="81"/>
    </row>
    <row r="311" spans="1:35" ht="15" hidden="1" customHeight="1" x14ac:dyDescent="0.2">
      <c r="A311" s="28"/>
      <c r="B311" s="608">
        <v>40057</v>
      </c>
      <c r="C311" s="513">
        <v>953</v>
      </c>
      <c r="D311" s="514">
        <v>5979.2955484599997</v>
      </c>
      <c r="F311" s="9"/>
      <c r="H311" s="9"/>
      <c r="I311" s="9"/>
      <c r="L311" s="365"/>
      <c r="M311" s="16"/>
      <c r="P311" s="20"/>
      <c r="V311" s="208"/>
      <c r="W311" s="192"/>
      <c r="Y311" s="208"/>
      <c r="AA311" s="16"/>
      <c r="AB311" s="13"/>
      <c r="AC311" s="81"/>
    </row>
    <row r="312" spans="1:35" ht="15" hidden="1" customHeight="1" x14ac:dyDescent="0.2">
      <c r="A312" s="28"/>
      <c r="B312" s="608">
        <v>40087</v>
      </c>
      <c r="C312" s="513">
        <v>839</v>
      </c>
      <c r="D312" s="514">
        <v>5030.22986752</v>
      </c>
      <c r="F312" s="9"/>
      <c r="H312" s="9"/>
      <c r="I312" s="9"/>
      <c r="L312" s="365"/>
      <c r="M312" s="16"/>
      <c r="P312" s="20"/>
      <c r="V312" s="208"/>
      <c r="W312" s="192"/>
      <c r="Y312" s="208"/>
      <c r="AA312" s="16"/>
      <c r="AB312" s="13"/>
      <c r="AC312" s="81"/>
    </row>
    <row r="313" spans="1:35" ht="15" hidden="1" customHeight="1" x14ac:dyDescent="0.2">
      <c r="A313" s="28"/>
      <c r="B313" s="608">
        <v>40118</v>
      </c>
      <c r="C313" s="513">
        <v>517</v>
      </c>
      <c r="D313" s="514">
        <v>3210.6641067199998</v>
      </c>
      <c r="F313" s="9"/>
      <c r="H313" s="9"/>
      <c r="I313" s="9"/>
      <c r="L313" s="365"/>
      <c r="M313" s="16"/>
      <c r="P313" s="20"/>
      <c r="V313" s="208"/>
      <c r="W313" s="192"/>
      <c r="Y313" s="208"/>
      <c r="AA313" s="16"/>
      <c r="AB313" s="13"/>
      <c r="AC313" s="81"/>
    </row>
    <row r="314" spans="1:35" ht="6" hidden="1" customHeight="1" x14ac:dyDescent="0.2">
      <c r="A314" s="28"/>
      <c r="B314" s="608">
        <v>40148</v>
      </c>
      <c r="C314" s="513">
        <v>406</v>
      </c>
      <c r="D314" s="514">
        <v>2922.6919646000001</v>
      </c>
      <c r="F314" s="9"/>
      <c r="H314" s="9"/>
      <c r="I314" s="9"/>
      <c r="L314" s="365"/>
      <c r="M314" s="16"/>
      <c r="P314" s="20"/>
      <c r="V314" s="208"/>
      <c r="W314" s="192"/>
      <c r="Y314" s="208"/>
      <c r="AA314" s="16"/>
      <c r="AB314" s="13"/>
      <c r="AC314" s="81"/>
    </row>
    <row r="315" spans="1:35" ht="21" customHeight="1" x14ac:dyDescent="0.2">
      <c r="A315" s="28"/>
      <c r="B315" s="507" t="s">
        <v>60</v>
      </c>
      <c r="C315" s="594">
        <v>701</v>
      </c>
      <c r="D315" s="500">
        <v>6151.4420080300006</v>
      </c>
      <c r="F315" s="9"/>
      <c r="H315" s="9"/>
      <c r="I315" s="9"/>
      <c r="L315" s="365"/>
      <c r="M315" s="16"/>
      <c r="P315" s="18"/>
      <c r="Q315" s="18"/>
      <c r="R315" s="18"/>
      <c r="S315" s="18"/>
      <c r="T315" s="18"/>
      <c r="U315" s="18"/>
      <c r="V315" s="208"/>
      <c r="W315" s="192"/>
      <c r="X315" s="231"/>
      <c r="Y315" s="230"/>
      <c r="Z315" s="264"/>
      <c r="AA315" s="82"/>
      <c r="AB315" s="18"/>
      <c r="AC315" s="18"/>
      <c r="AD315" s="18"/>
      <c r="AE315" s="111"/>
      <c r="AF315" s="19"/>
      <c r="AG315" s="19"/>
      <c r="AH315" s="19"/>
      <c r="AI315" s="19"/>
    </row>
    <row r="316" spans="1:35" ht="21" customHeight="1" x14ac:dyDescent="0.2">
      <c r="A316" s="28"/>
      <c r="B316" s="507" t="s">
        <v>33</v>
      </c>
      <c r="C316" s="594">
        <v>845</v>
      </c>
      <c r="D316" s="500">
        <v>8866.6768364</v>
      </c>
      <c r="F316" s="9"/>
      <c r="H316" s="9"/>
      <c r="I316" s="9"/>
      <c r="L316" s="365"/>
      <c r="M316" s="16"/>
      <c r="P316" s="29"/>
      <c r="Q316" s="29"/>
      <c r="R316" s="29"/>
      <c r="S316" s="29"/>
      <c r="T316" s="29"/>
      <c r="U316" s="29"/>
      <c r="V316" s="265"/>
      <c r="W316" s="192"/>
      <c r="X316" s="231">
        <v>1421</v>
      </c>
      <c r="Y316" s="230">
        <v>12252.63411767688</v>
      </c>
      <c r="Z316" s="264"/>
      <c r="AA316" s="82"/>
      <c r="AB316" s="18"/>
      <c r="AC316" s="18"/>
      <c r="AD316" s="18"/>
      <c r="AE316" s="112"/>
      <c r="AF316" s="19"/>
      <c r="AG316" s="19"/>
      <c r="AH316" s="754"/>
      <c r="AI316" s="754"/>
    </row>
    <row r="317" spans="1:35" ht="21" customHeight="1" x14ac:dyDescent="0.2">
      <c r="A317" s="28"/>
      <c r="B317" s="507" t="s">
        <v>34</v>
      </c>
      <c r="C317" s="594">
        <v>820</v>
      </c>
      <c r="D317" s="500">
        <v>8232.2934334300007</v>
      </c>
      <c r="F317" s="9"/>
      <c r="H317" s="9"/>
      <c r="I317" s="9"/>
      <c r="L317" s="365"/>
      <c r="M317" s="16"/>
      <c r="O317" s="29"/>
      <c r="P317" s="18"/>
      <c r="Q317" s="18"/>
      <c r="R317" s="18"/>
      <c r="S317" s="18"/>
      <c r="T317" s="18"/>
      <c r="U317" s="18"/>
      <c r="V317" s="266"/>
      <c r="W317" s="192"/>
      <c r="X317" s="231">
        <v>1041</v>
      </c>
      <c r="Y317" s="230">
        <v>8292.7401420099995</v>
      </c>
      <c r="Z317" s="231"/>
      <c r="AA317" s="15"/>
      <c r="AB317" s="18"/>
      <c r="AC317" s="18"/>
      <c r="AD317" s="18"/>
      <c r="AE317" s="173"/>
      <c r="AF317" s="19"/>
      <c r="AG317" s="19"/>
      <c r="AH317" s="83"/>
      <c r="AI317" s="83"/>
    </row>
    <row r="318" spans="1:35" ht="21" hidden="1" customHeight="1" x14ac:dyDescent="0.2">
      <c r="A318" s="28"/>
      <c r="B318" s="507" t="s">
        <v>35</v>
      </c>
      <c r="C318" s="594"/>
      <c r="D318" s="500"/>
      <c r="F318" s="9"/>
      <c r="H318" s="9"/>
      <c r="I318" s="9"/>
      <c r="L318" s="365"/>
      <c r="M318" s="16"/>
      <c r="P318" s="18"/>
      <c r="Q318" s="18"/>
      <c r="R318" s="18"/>
      <c r="S318" s="18"/>
      <c r="T318" s="18"/>
      <c r="U318" s="18"/>
      <c r="V318" s="208"/>
      <c r="W318" s="192"/>
      <c r="X318" s="231">
        <v>770</v>
      </c>
      <c r="Y318" s="230">
        <v>6038.1425611800005</v>
      </c>
      <c r="Z318" s="264"/>
      <c r="AA318" s="82"/>
      <c r="AB318" s="18"/>
      <c r="AC318" s="18"/>
      <c r="AD318" s="18"/>
      <c r="AE318" s="111"/>
      <c r="AF318" s="19"/>
      <c r="AG318" s="19"/>
      <c r="AH318" s="19"/>
      <c r="AI318" s="19"/>
    </row>
    <row r="319" spans="1:35" ht="21" hidden="1" customHeight="1" x14ac:dyDescent="0.2">
      <c r="A319" s="28"/>
      <c r="B319" s="507" t="s">
        <v>36</v>
      </c>
      <c r="C319" s="594"/>
      <c r="D319" s="500"/>
      <c r="F319" s="9"/>
      <c r="H319" s="9"/>
      <c r="I319" s="9"/>
      <c r="L319" s="365"/>
      <c r="M319" s="16"/>
      <c r="P319" s="29"/>
      <c r="Q319" s="29"/>
      <c r="R319" s="29"/>
      <c r="S319" s="29"/>
      <c r="T319" s="29"/>
      <c r="U319" s="29"/>
      <c r="V319" s="265"/>
      <c r="W319" s="192"/>
      <c r="X319" s="231">
        <v>1043</v>
      </c>
      <c r="Y319" s="230">
        <v>10247.784376600001</v>
      </c>
      <c r="Z319" s="264"/>
      <c r="AA319" s="82"/>
      <c r="AB319" s="18"/>
      <c r="AC319" s="18"/>
      <c r="AD319" s="18"/>
      <c r="AE319" s="112"/>
      <c r="AF319" s="19"/>
      <c r="AG319" s="19"/>
      <c r="AH319" s="754"/>
      <c r="AI319" s="754"/>
    </row>
    <row r="320" spans="1:35" ht="21" hidden="1" customHeight="1" x14ac:dyDescent="0.2">
      <c r="A320" s="28"/>
      <c r="B320" s="507" t="s">
        <v>32</v>
      </c>
      <c r="C320" s="594"/>
      <c r="D320" s="595"/>
      <c r="F320" s="9"/>
      <c r="H320" s="9"/>
      <c r="I320" s="9"/>
      <c r="L320" s="365"/>
      <c r="M320" s="16"/>
      <c r="O320" s="29"/>
      <c r="P320" s="18"/>
      <c r="Q320" s="18"/>
      <c r="R320" s="18"/>
      <c r="S320" s="18"/>
      <c r="T320" s="18"/>
      <c r="U320" s="18"/>
      <c r="V320" s="266"/>
      <c r="W320" s="192"/>
      <c r="X320" s="231">
        <v>1349</v>
      </c>
      <c r="Y320" s="230">
        <v>13272.00041705</v>
      </c>
      <c r="Z320" s="231"/>
      <c r="AA320" s="15"/>
      <c r="AB320" s="18"/>
      <c r="AC320" s="18"/>
      <c r="AD320" s="18"/>
      <c r="AE320" s="173"/>
      <c r="AF320" s="19"/>
      <c r="AG320" s="19"/>
      <c r="AH320" s="83"/>
      <c r="AI320" s="83"/>
    </row>
    <row r="321" spans="1:36" ht="21" hidden="1" customHeight="1" x14ac:dyDescent="0.2">
      <c r="A321" s="28"/>
      <c r="B321" s="507" t="s">
        <v>37</v>
      </c>
      <c r="C321" s="594"/>
      <c r="D321" s="500"/>
      <c r="F321" s="9"/>
      <c r="H321" s="9"/>
      <c r="I321" s="9"/>
      <c r="L321" s="365"/>
      <c r="M321" s="16"/>
      <c r="P321" s="18"/>
      <c r="Q321" s="18"/>
      <c r="R321" s="18"/>
      <c r="S321" s="18"/>
      <c r="T321" s="18"/>
      <c r="U321" s="18"/>
      <c r="V321" s="208"/>
      <c r="W321" s="192"/>
      <c r="X321" s="231">
        <v>1296</v>
      </c>
      <c r="Y321" s="230">
        <v>12990.21725528</v>
      </c>
      <c r="Z321" s="264"/>
      <c r="AA321" s="82"/>
      <c r="AB321" s="18"/>
      <c r="AC321" s="18"/>
      <c r="AD321" s="18"/>
      <c r="AE321" s="111"/>
      <c r="AF321" s="19"/>
      <c r="AG321" s="19"/>
      <c r="AH321" s="19"/>
      <c r="AI321" s="19"/>
    </row>
    <row r="322" spans="1:36" ht="21" hidden="1" customHeight="1" x14ac:dyDescent="0.2">
      <c r="A322" s="28"/>
      <c r="B322" s="507" t="s">
        <v>38</v>
      </c>
      <c r="C322" s="594"/>
      <c r="D322" s="500"/>
      <c r="F322" s="9"/>
      <c r="H322" s="9"/>
      <c r="I322" s="9"/>
      <c r="L322" s="365"/>
      <c r="M322" s="16"/>
      <c r="P322" s="29"/>
      <c r="Q322" s="29"/>
      <c r="R322" s="29"/>
      <c r="S322" s="29"/>
      <c r="T322" s="29"/>
      <c r="U322" s="29"/>
      <c r="V322" s="265"/>
      <c r="W322" s="192"/>
      <c r="X322" s="231">
        <v>1345</v>
      </c>
      <c r="Y322" s="230">
        <v>11734.405629929999</v>
      </c>
      <c r="Z322" s="264"/>
      <c r="AA322" s="82"/>
      <c r="AB322" s="18"/>
      <c r="AC322" s="18"/>
      <c r="AD322" s="18"/>
      <c r="AE322" s="112"/>
      <c r="AF322" s="19"/>
      <c r="AG322" s="19"/>
      <c r="AH322" s="754"/>
      <c r="AI322" s="754"/>
    </row>
    <row r="323" spans="1:36" ht="21" hidden="1" customHeight="1" x14ac:dyDescent="0.2">
      <c r="A323" s="28"/>
      <c r="B323" s="507" t="s">
        <v>42</v>
      </c>
      <c r="C323" s="594"/>
      <c r="D323" s="595"/>
      <c r="F323" s="9"/>
      <c r="H323" s="9"/>
      <c r="I323" s="9"/>
      <c r="L323" s="365"/>
      <c r="M323" s="16"/>
      <c r="O323" s="29"/>
      <c r="P323" s="18"/>
      <c r="Q323" s="18"/>
      <c r="R323" s="18"/>
      <c r="S323" s="18"/>
      <c r="T323" s="18"/>
      <c r="U323" s="18"/>
      <c r="V323" s="266"/>
      <c r="W323" s="192"/>
      <c r="X323" s="262"/>
      <c r="Y323" s="258"/>
      <c r="Z323" s="231"/>
      <c r="AA323" s="15"/>
      <c r="AB323" s="18"/>
      <c r="AC323" s="18"/>
      <c r="AD323" s="18"/>
      <c r="AE323" s="173"/>
      <c r="AF323" s="19"/>
      <c r="AG323" s="19"/>
      <c r="AH323" s="83"/>
      <c r="AI323" s="83"/>
    </row>
    <row r="324" spans="1:36" ht="21" hidden="1" customHeight="1" x14ac:dyDescent="0.2">
      <c r="A324" s="28"/>
      <c r="B324" s="507" t="s">
        <v>40</v>
      </c>
      <c r="C324" s="594"/>
      <c r="D324" s="500"/>
      <c r="F324" s="9"/>
      <c r="H324" s="9"/>
      <c r="I324" s="9"/>
      <c r="L324" s="365"/>
      <c r="M324" s="16"/>
      <c r="P324" s="18"/>
      <c r="Q324" s="18"/>
      <c r="R324" s="18"/>
      <c r="S324" s="18"/>
      <c r="T324" s="18"/>
      <c r="U324" s="18"/>
      <c r="V324" s="208"/>
      <c r="W324" s="192"/>
      <c r="X324" s="262"/>
      <c r="Y324" s="263"/>
      <c r="Z324" s="264"/>
      <c r="AA324" s="82"/>
      <c r="AB324" s="18"/>
      <c r="AC324" s="18"/>
      <c r="AD324" s="18"/>
      <c r="AE324" s="111"/>
      <c r="AF324" s="19"/>
      <c r="AG324" s="19"/>
      <c r="AH324" s="19"/>
      <c r="AI324" s="19"/>
    </row>
    <row r="325" spans="1:36" ht="21" hidden="1" customHeight="1" x14ac:dyDescent="0.2">
      <c r="A325" s="28"/>
      <c r="B325" s="507" t="s">
        <v>41</v>
      </c>
      <c r="C325" s="594"/>
      <c r="D325" s="500"/>
      <c r="F325" s="9"/>
      <c r="H325" s="9"/>
      <c r="I325" s="9"/>
      <c r="L325" s="365"/>
      <c r="M325" s="16"/>
      <c r="P325" s="29"/>
      <c r="Q325" s="29"/>
      <c r="R325" s="29"/>
      <c r="S325" s="29"/>
      <c r="T325" s="29"/>
      <c r="U325" s="29"/>
      <c r="V325" s="265"/>
      <c r="W325" s="192"/>
      <c r="X325" s="262"/>
      <c r="Y325" s="263"/>
      <c r="Z325" s="264"/>
      <c r="AA325" s="82"/>
      <c r="AB325" s="18"/>
      <c r="AC325" s="18"/>
      <c r="AD325" s="18"/>
      <c r="AE325" s="112"/>
      <c r="AF325" s="19"/>
      <c r="AG325" s="19"/>
      <c r="AH325" s="754"/>
      <c r="AI325" s="754"/>
    </row>
    <row r="326" spans="1:36" ht="21" hidden="1" customHeight="1" x14ac:dyDescent="0.2">
      <c r="A326" s="28"/>
      <c r="B326" s="507" t="s">
        <v>61</v>
      </c>
      <c r="C326" s="594"/>
      <c r="D326" s="595"/>
      <c r="F326" s="9"/>
      <c r="H326" s="9"/>
      <c r="I326" s="9"/>
      <c r="L326" s="365"/>
      <c r="M326" s="16"/>
      <c r="O326" s="29"/>
      <c r="P326" s="18"/>
      <c r="Q326" s="18"/>
      <c r="R326" s="18"/>
      <c r="S326" s="18"/>
      <c r="T326" s="18"/>
      <c r="U326" s="18"/>
      <c r="V326" s="266"/>
      <c r="W326" s="192"/>
      <c r="X326" s="262"/>
      <c r="Y326" s="258"/>
      <c r="Z326" s="231"/>
      <c r="AA326" s="15"/>
      <c r="AB326" s="18"/>
      <c r="AC326" s="18"/>
      <c r="AD326" s="18"/>
      <c r="AE326" s="173"/>
      <c r="AF326" s="19"/>
      <c r="AG326" s="19"/>
      <c r="AH326" s="83"/>
      <c r="AI326" s="83"/>
    </row>
    <row r="327" spans="1:36" ht="15" customHeight="1" x14ac:dyDescent="0.2">
      <c r="A327" s="28"/>
      <c r="B327" s="612" t="s">
        <v>30</v>
      </c>
      <c r="C327" s="613">
        <f>SUM(C315:C326)</f>
        <v>2366</v>
      </c>
      <c r="D327" s="614">
        <f>D315+D316+D317+D318+D319+D320+D321+D322+D323+D324+D325+D326</f>
        <v>23250.412277859999</v>
      </c>
      <c r="F327" s="9"/>
      <c r="H327" s="9"/>
      <c r="I327" s="9"/>
      <c r="L327" s="365"/>
      <c r="M327" s="16"/>
      <c r="P327" s="64"/>
      <c r="Q327" s="64"/>
      <c r="R327" s="64"/>
      <c r="S327" s="64"/>
      <c r="T327" s="64"/>
      <c r="U327" s="64"/>
      <c r="V327" s="231"/>
      <c r="W327" s="267"/>
      <c r="X327" s="262"/>
      <c r="Y327" s="258"/>
      <c r="Z327" s="231"/>
      <c r="AA327" s="15"/>
      <c r="AB327" s="18"/>
      <c r="AC327" s="18"/>
      <c r="AD327" s="18"/>
      <c r="AE327" s="19"/>
      <c r="AF327" s="19"/>
      <c r="AG327" s="19"/>
      <c r="AH327" s="18"/>
      <c r="AI327" s="46"/>
    </row>
    <row r="328" spans="1:36" ht="15" customHeight="1" x14ac:dyDescent="0.2">
      <c r="A328" s="28"/>
      <c r="C328" s="510"/>
      <c r="D328" s="510"/>
      <c r="F328" s="9"/>
      <c r="H328" s="9"/>
      <c r="I328" s="9"/>
      <c r="J328" s="9"/>
      <c r="X328" s="267"/>
      <c r="Y328" s="262"/>
      <c r="Z328" s="263"/>
      <c r="AA328" s="264"/>
      <c r="AC328" s="18"/>
      <c r="AD328" s="18"/>
      <c r="AE328" s="18"/>
      <c r="AF328" s="19"/>
      <c r="AG328" s="19"/>
      <c r="AH328" s="19"/>
      <c r="AI328" s="18"/>
      <c r="AJ328" s="46"/>
    </row>
    <row r="329" spans="1:36" ht="15" customHeight="1" x14ac:dyDescent="0.2">
      <c r="A329" s="28"/>
      <c r="F329" s="9"/>
      <c r="H329" s="9"/>
      <c r="I329" s="9"/>
      <c r="J329" s="9"/>
      <c r="X329" s="267"/>
      <c r="Y329" s="268"/>
      <c r="Z329" s="268"/>
      <c r="AA329" s="269"/>
      <c r="AC329" s="18"/>
      <c r="AD329" s="18"/>
      <c r="AE329" s="15"/>
      <c r="AF329" s="19"/>
      <c r="AG329" s="19"/>
      <c r="AH329" s="19"/>
      <c r="AI329" s="18"/>
      <c r="AJ329" s="46"/>
    </row>
    <row r="330" spans="1:36" ht="15" customHeight="1" x14ac:dyDescent="0.2">
      <c r="A330" s="28"/>
      <c r="E330" s="615"/>
      <c r="F330" s="9"/>
      <c r="H330" s="9"/>
      <c r="I330" s="9"/>
      <c r="J330" s="9"/>
      <c r="X330" s="267"/>
      <c r="AC330" s="18"/>
      <c r="AD330" s="18"/>
      <c r="AE330" s="15"/>
      <c r="AF330" s="19"/>
      <c r="AG330" s="19"/>
      <c r="AH330" s="19"/>
      <c r="AI330" s="18"/>
      <c r="AJ330" s="46"/>
    </row>
    <row r="331" spans="1:36" ht="15" customHeight="1" x14ac:dyDescent="0.2">
      <c r="A331" s="28"/>
      <c r="C331" s="510"/>
      <c r="D331" s="510"/>
      <c r="F331" s="9"/>
      <c r="H331" s="9"/>
      <c r="I331" s="9"/>
      <c r="J331" s="9"/>
      <c r="X331" s="267"/>
      <c r="Y331" s="268"/>
      <c r="Z331" s="268"/>
      <c r="AA331" s="269"/>
      <c r="AC331" s="18"/>
      <c r="AD331" s="18"/>
      <c r="AE331" s="15"/>
      <c r="AF331" s="19"/>
      <c r="AG331" s="19"/>
      <c r="AH331" s="19"/>
      <c r="AI331" s="18"/>
      <c r="AJ331" s="46"/>
    </row>
    <row r="332" spans="1:36" ht="15" customHeight="1" x14ac:dyDescent="0.2">
      <c r="A332" s="28"/>
      <c r="F332" s="9"/>
      <c r="H332" s="9"/>
      <c r="I332" s="9"/>
      <c r="J332" s="9"/>
      <c r="X332" s="267"/>
      <c r="Y332" s="268"/>
      <c r="Z332" s="268"/>
      <c r="AA332" s="269"/>
      <c r="AC332" s="18"/>
      <c r="AD332" s="18"/>
      <c r="AE332" s="15"/>
      <c r="AF332" s="19"/>
      <c r="AG332" s="19"/>
      <c r="AH332" s="19"/>
      <c r="AI332" s="18"/>
      <c r="AJ332" s="46"/>
    </row>
    <row r="333" spans="1:36" ht="15" customHeight="1" x14ac:dyDescent="0.2">
      <c r="A333" s="28"/>
      <c r="F333" s="9"/>
      <c r="H333" s="9"/>
      <c r="I333" s="9"/>
      <c r="J333" s="9"/>
      <c r="X333" s="267"/>
      <c r="Y333" s="268"/>
      <c r="Z333" s="268"/>
      <c r="AA333" s="269"/>
      <c r="AC333" s="18"/>
      <c r="AD333" s="18"/>
      <c r="AE333" s="15"/>
      <c r="AF333" s="19"/>
      <c r="AG333" s="19"/>
      <c r="AH333" s="19"/>
      <c r="AI333" s="18"/>
      <c r="AJ333" s="46"/>
    </row>
    <row r="334" spans="1:36" ht="15" customHeight="1" x14ac:dyDescent="0.2">
      <c r="A334" s="28"/>
      <c r="F334" s="9"/>
      <c r="H334" s="9"/>
      <c r="I334" s="9"/>
      <c r="J334" s="9"/>
      <c r="X334" s="267"/>
      <c r="Y334" s="268"/>
      <c r="Z334" s="268"/>
      <c r="AA334" s="269"/>
      <c r="AC334" s="18"/>
      <c r="AD334" s="18"/>
      <c r="AE334" s="15"/>
      <c r="AF334" s="19"/>
      <c r="AG334" s="19"/>
      <c r="AH334" s="19"/>
      <c r="AI334" s="18"/>
      <c r="AJ334" s="46"/>
    </row>
    <row r="335" spans="1:36" ht="15" customHeight="1" x14ac:dyDescent="0.2">
      <c r="A335" s="28"/>
      <c r="F335" s="9"/>
      <c r="H335" s="9"/>
      <c r="I335" s="9"/>
      <c r="J335" s="9"/>
      <c r="X335" s="267"/>
      <c r="Y335" s="268"/>
      <c r="Z335" s="268"/>
      <c r="AA335" s="269"/>
      <c r="AC335" s="18"/>
      <c r="AD335" s="18"/>
      <c r="AE335" s="15"/>
      <c r="AF335" s="19"/>
      <c r="AG335" s="19"/>
      <c r="AH335" s="19"/>
      <c r="AI335" s="18"/>
      <c r="AJ335" s="46"/>
    </row>
    <row r="336" spans="1:36" ht="15" customHeight="1" x14ac:dyDescent="0.2">
      <c r="A336" s="28"/>
      <c r="F336" s="9"/>
      <c r="H336" s="9"/>
      <c r="I336" s="9"/>
      <c r="J336" s="9"/>
      <c r="X336" s="267"/>
      <c r="Y336" s="268"/>
      <c r="Z336" s="268"/>
      <c r="AA336" s="269"/>
      <c r="AC336" s="18"/>
      <c r="AD336" s="18"/>
      <c r="AE336" s="15"/>
      <c r="AF336" s="19"/>
      <c r="AG336" s="19"/>
      <c r="AH336" s="19"/>
      <c r="AI336" s="18"/>
      <c r="AJ336" s="46"/>
    </row>
    <row r="337" spans="1:37" ht="15" customHeight="1" x14ac:dyDescent="0.2">
      <c r="A337" s="28"/>
      <c r="B337" s="605"/>
      <c r="C337" s="616"/>
      <c r="D337" s="616"/>
      <c r="E337" s="617"/>
      <c r="G337" s="35"/>
      <c r="H337" s="9"/>
      <c r="I337" s="9"/>
      <c r="J337" s="9"/>
      <c r="X337" s="267"/>
      <c r="AC337" s="18"/>
      <c r="AD337" s="18"/>
      <c r="AE337" s="15"/>
      <c r="AF337" s="19"/>
      <c r="AG337" s="19"/>
      <c r="AH337" s="19"/>
      <c r="AI337" s="18"/>
      <c r="AJ337" s="46"/>
    </row>
    <row r="338" spans="1:37" ht="33" customHeight="1" x14ac:dyDescent="0.2">
      <c r="A338" s="25"/>
      <c r="B338" s="786" t="s">
        <v>251</v>
      </c>
      <c r="C338" s="786"/>
      <c r="D338" s="786"/>
      <c r="E338" s="786"/>
      <c r="F338" s="733"/>
      <c r="G338" s="733"/>
      <c r="H338" s="733"/>
      <c r="I338" s="9"/>
      <c r="J338" s="9"/>
      <c r="K338" s="9"/>
      <c r="L338" s="9"/>
      <c r="M338" s="371"/>
      <c r="Y338" s="268"/>
      <c r="Z338" s="231"/>
      <c r="AA338" s="230"/>
      <c r="AC338" s="13"/>
    </row>
    <row r="339" spans="1:37" ht="15.75" customHeight="1" x14ac:dyDescent="0.2">
      <c r="A339" s="28"/>
      <c r="E339" s="486"/>
      <c r="H339" s="9"/>
      <c r="I339" s="9"/>
      <c r="J339" s="9"/>
      <c r="K339" s="9"/>
      <c r="L339" s="9"/>
      <c r="M339" s="371"/>
      <c r="Y339" s="268"/>
      <c r="Z339" s="231"/>
      <c r="AA339" s="267"/>
      <c r="AB339" s="19"/>
      <c r="AC339" s="30"/>
      <c r="AE339" s="26"/>
    </row>
    <row r="340" spans="1:37" ht="30.75" customHeight="1" x14ac:dyDescent="0.2">
      <c r="A340" s="28"/>
      <c r="B340" s="618"/>
      <c r="C340" s="767" t="s">
        <v>428</v>
      </c>
      <c r="D340" s="769"/>
      <c r="E340" s="767" t="s">
        <v>429</v>
      </c>
      <c r="F340" s="769"/>
      <c r="G340" s="16"/>
      <c r="X340" s="761" t="s">
        <v>317</v>
      </c>
      <c r="Y340" s="761"/>
      <c r="Z340" s="761"/>
      <c r="AA340" s="761"/>
      <c r="AB340" s="176"/>
      <c r="AC340" s="761" t="s">
        <v>313</v>
      </c>
      <c r="AD340" s="761"/>
      <c r="AE340" s="761"/>
      <c r="AF340" s="761"/>
      <c r="AI340" s="26"/>
    </row>
    <row r="341" spans="1:37" ht="26.25" customHeight="1" x14ac:dyDescent="0.2">
      <c r="A341" s="28"/>
      <c r="B341" s="619" t="s">
        <v>164</v>
      </c>
      <c r="C341" s="715" t="s">
        <v>59</v>
      </c>
      <c r="D341" s="620" t="s">
        <v>152</v>
      </c>
      <c r="E341" s="621" t="s">
        <v>59</v>
      </c>
      <c r="F341" s="525" t="s">
        <v>152</v>
      </c>
      <c r="G341" s="16"/>
      <c r="H341" s="16"/>
      <c r="L341" s="365"/>
      <c r="M341" s="16"/>
      <c r="P341" s="113"/>
      <c r="Q341" s="113"/>
      <c r="R341" s="113"/>
      <c r="S341" s="113"/>
      <c r="T341" s="113"/>
      <c r="U341" s="113"/>
      <c r="V341" s="270"/>
      <c r="W341" s="271" t="s">
        <v>164</v>
      </c>
      <c r="X341" s="272" t="s">
        <v>59</v>
      </c>
      <c r="Y341" s="272" t="s">
        <v>250</v>
      </c>
      <c r="Z341" s="272" t="s">
        <v>152</v>
      </c>
      <c r="AA341" s="177"/>
      <c r="AB341" s="271" t="s">
        <v>164</v>
      </c>
      <c r="AC341" s="272" t="s">
        <v>59</v>
      </c>
      <c r="AD341" s="272" t="s">
        <v>250</v>
      </c>
      <c r="AE341" s="272" t="s">
        <v>152</v>
      </c>
      <c r="AH341" s="26"/>
    </row>
    <row r="342" spans="1:37" ht="21" customHeight="1" x14ac:dyDescent="0.2">
      <c r="A342" s="28"/>
      <c r="B342" s="622" t="s">
        <v>150</v>
      </c>
      <c r="C342" s="716">
        <f>+X342</f>
        <v>622</v>
      </c>
      <c r="D342" s="484">
        <f>+Z342</f>
        <v>7.8299565916398715</v>
      </c>
      <c r="E342" s="594">
        <v>999</v>
      </c>
      <c r="F342" s="484">
        <v>7.1691281281281283</v>
      </c>
      <c r="G342" s="16"/>
      <c r="H342" s="16"/>
      <c r="L342" s="365"/>
      <c r="M342" s="16"/>
      <c r="O342" s="113"/>
      <c r="P342" s="114"/>
      <c r="Q342" s="114"/>
      <c r="R342" s="114"/>
      <c r="S342" s="114"/>
      <c r="T342" s="114"/>
      <c r="U342" s="114"/>
      <c r="V342" s="208"/>
      <c r="W342" s="273" t="s">
        <v>150</v>
      </c>
      <c r="X342" s="322">
        <v>622</v>
      </c>
      <c r="Y342" s="323">
        <v>4870.2330000000002</v>
      </c>
      <c r="Z342" s="232">
        <f>+Y342/X342</f>
        <v>7.8299565916398715</v>
      </c>
      <c r="AA342" s="53"/>
      <c r="AB342" s="273" t="s">
        <v>150</v>
      </c>
      <c r="AC342" s="253">
        <v>830</v>
      </c>
      <c r="AD342" s="232">
        <v>5428.8249999999998</v>
      </c>
      <c r="AE342" s="232">
        <f>+AD342/AC342</f>
        <v>6.5407530120481923</v>
      </c>
      <c r="AH342" s="26"/>
      <c r="AK342" s="20"/>
    </row>
    <row r="343" spans="1:37" ht="21" customHeight="1" x14ac:dyDescent="0.2">
      <c r="A343" s="28"/>
      <c r="B343" s="623" t="s">
        <v>151</v>
      </c>
      <c r="C343" s="716">
        <f>+X343</f>
        <v>198</v>
      </c>
      <c r="D343" s="484">
        <f>+Z343</f>
        <v>16.980103199141411</v>
      </c>
      <c r="E343" s="594">
        <v>199</v>
      </c>
      <c r="F343" s="484">
        <v>16.638530364723618</v>
      </c>
      <c r="G343" s="16"/>
      <c r="H343" s="16"/>
      <c r="L343" s="365"/>
      <c r="M343" s="16"/>
      <c r="P343" s="20"/>
      <c r="V343" s="208"/>
      <c r="W343" s="273" t="s">
        <v>151</v>
      </c>
      <c r="X343" s="520">
        <v>198</v>
      </c>
      <c r="Y343" s="521">
        <v>3362.0604334299996</v>
      </c>
      <c r="Z343" s="232">
        <f>+Y343/X343</f>
        <v>16.980103199141411</v>
      </c>
      <c r="AA343" s="53"/>
      <c r="AB343" s="273" t="s">
        <v>151</v>
      </c>
      <c r="AC343" s="253">
        <v>43</v>
      </c>
      <c r="AD343" s="232">
        <v>686.34394599000007</v>
      </c>
      <c r="AE343" s="232">
        <f>+AD343/AC343</f>
        <v>15.961487116046513</v>
      </c>
      <c r="AH343" s="26"/>
      <c r="AK343" s="20"/>
    </row>
    <row r="344" spans="1:37" ht="15" customHeight="1" x14ac:dyDescent="0.2">
      <c r="A344" s="28"/>
      <c r="B344" s="624" t="s">
        <v>30</v>
      </c>
      <c r="C344" s="717">
        <f>SUM(C342:C343)</f>
        <v>820</v>
      </c>
      <c r="D344" s="625"/>
      <c r="E344" s="626">
        <f>+E343+E342</f>
        <v>1198</v>
      </c>
      <c r="F344" s="526"/>
      <c r="G344" s="16"/>
      <c r="H344" s="16"/>
      <c r="K344" s="22"/>
      <c r="L344" s="365"/>
      <c r="M344" s="16"/>
      <c r="P344" s="20"/>
      <c r="V344" s="208"/>
      <c r="W344" s="274" t="s">
        <v>30</v>
      </c>
      <c r="X344" s="275">
        <f>SUM(X342:X343)</f>
        <v>820</v>
      </c>
      <c r="Y344" s="276"/>
      <c r="Z344" s="277"/>
      <c r="AA344" s="178"/>
      <c r="AB344" s="274" t="s">
        <v>30</v>
      </c>
      <c r="AC344" s="275">
        <f>SUM(AC342:AC343)</f>
        <v>873</v>
      </c>
      <c r="AD344" s="276"/>
      <c r="AE344" s="277"/>
      <c r="AH344" s="26"/>
    </row>
    <row r="345" spans="1:37" ht="15.75" customHeight="1" x14ac:dyDescent="0.2">
      <c r="A345" s="28"/>
      <c r="B345" s="627"/>
      <c r="C345" s="628"/>
      <c r="D345" s="628"/>
      <c r="E345" s="628"/>
      <c r="F345" s="178"/>
      <c r="G345" s="179"/>
      <c r="H345" s="16"/>
      <c r="L345" s="22"/>
      <c r="Y345" s="278"/>
      <c r="Z345" s="277"/>
      <c r="AA345" s="277"/>
      <c r="AB345" s="178"/>
      <c r="AC345" s="179"/>
      <c r="AE345" s="26"/>
      <c r="AI345" s="26"/>
    </row>
    <row r="346" spans="1:37" ht="15.75" customHeight="1" x14ac:dyDescent="0.2">
      <c r="A346" s="28"/>
      <c r="G346" s="16"/>
      <c r="H346" s="16"/>
      <c r="P346" s="113"/>
      <c r="Q346" s="113"/>
      <c r="R346" s="113"/>
      <c r="S346" s="113"/>
      <c r="T346" s="113"/>
      <c r="U346" s="113"/>
      <c r="V346" s="113"/>
      <c r="W346" s="279"/>
      <c r="Y346" s="268"/>
      <c r="Z346" s="258"/>
      <c r="AA346" s="230"/>
      <c r="AC346" s="13"/>
    </row>
    <row r="347" spans="1:37" ht="15.75" customHeight="1" x14ac:dyDescent="0.2">
      <c r="A347" s="28"/>
      <c r="E347" s="486"/>
      <c r="P347" s="113"/>
      <c r="Q347" s="113"/>
      <c r="R347" s="113"/>
      <c r="S347" s="113"/>
      <c r="T347" s="113"/>
      <c r="U347" s="113"/>
      <c r="V347" s="113"/>
      <c r="W347" s="279"/>
      <c r="Y347" s="268"/>
      <c r="Z347" s="258"/>
      <c r="AA347" s="230"/>
      <c r="AC347" s="13"/>
    </row>
    <row r="348" spans="1:37" ht="15.75" customHeight="1" x14ac:dyDescent="0.2">
      <c r="A348" s="28"/>
      <c r="E348" s="486"/>
      <c r="H348" s="85"/>
      <c r="I348" s="86"/>
      <c r="J348" s="85"/>
      <c r="P348" s="113"/>
      <c r="Q348" s="113"/>
      <c r="R348" s="113"/>
      <c r="S348" s="113"/>
      <c r="T348" s="113"/>
      <c r="U348" s="113"/>
      <c r="V348" s="113"/>
      <c r="W348" s="279"/>
      <c r="Y348" s="268"/>
      <c r="Z348" s="231"/>
      <c r="AA348" s="230"/>
      <c r="AC348" s="13"/>
    </row>
    <row r="349" spans="1:37" ht="15.75" customHeight="1" x14ac:dyDescent="0.2">
      <c r="A349" s="28"/>
      <c r="E349" s="486"/>
      <c r="H349" s="86"/>
      <c r="I349" s="87"/>
      <c r="J349" s="22"/>
      <c r="P349" s="113"/>
      <c r="Q349" s="113"/>
      <c r="R349" s="113"/>
      <c r="S349" s="113"/>
      <c r="T349" s="113"/>
      <c r="U349" s="113"/>
      <c r="V349" s="113"/>
      <c r="W349" s="279"/>
      <c r="Y349" s="268"/>
      <c r="Z349" s="231"/>
      <c r="AA349" s="230"/>
      <c r="AC349" s="13"/>
    </row>
    <row r="350" spans="1:37" ht="15.75" customHeight="1" x14ac:dyDescent="0.2">
      <c r="A350" s="28"/>
      <c r="E350" s="486"/>
      <c r="G350" s="16"/>
      <c r="H350" s="16"/>
      <c r="P350" s="113"/>
      <c r="Q350" s="114"/>
      <c r="R350" s="114"/>
      <c r="S350" s="114"/>
      <c r="T350" s="114"/>
      <c r="U350" s="114"/>
      <c r="V350" s="114"/>
      <c r="W350" s="279"/>
      <c r="Y350" s="268"/>
      <c r="Z350" s="231"/>
      <c r="AA350" s="230"/>
      <c r="AC350" s="13"/>
    </row>
    <row r="351" spans="1:37" ht="15.75" customHeight="1" x14ac:dyDescent="0.2">
      <c r="A351" s="28"/>
      <c r="E351" s="486"/>
      <c r="G351" s="22"/>
      <c r="H351" s="22"/>
      <c r="Q351" s="113"/>
      <c r="R351" s="113"/>
      <c r="S351" s="113"/>
      <c r="T351" s="113"/>
      <c r="U351" s="113"/>
      <c r="V351" s="113"/>
      <c r="W351" s="279"/>
      <c r="Y351" s="268"/>
      <c r="Z351" s="231"/>
      <c r="AA351" s="230"/>
      <c r="AC351" s="13"/>
    </row>
    <row r="352" spans="1:37" ht="15.75" customHeight="1" x14ac:dyDescent="0.2">
      <c r="A352" s="28"/>
      <c r="E352" s="486"/>
      <c r="Q352" s="113"/>
      <c r="R352" s="113"/>
      <c r="S352" s="113"/>
      <c r="T352" s="113"/>
      <c r="U352" s="113"/>
      <c r="V352" s="113"/>
      <c r="W352" s="279"/>
      <c r="Y352" s="268"/>
      <c r="Z352" s="231"/>
      <c r="AA352" s="230"/>
      <c r="AC352" s="13"/>
    </row>
    <row r="353" spans="1:29" ht="15.75" customHeight="1" x14ac:dyDescent="0.2">
      <c r="A353" s="28"/>
      <c r="E353" s="486"/>
      <c r="Q353" s="113"/>
      <c r="R353" s="113"/>
      <c r="S353" s="113"/>
      <c r="T353" s="113"/>
      <c r="U353" s="113"/>
      <c r="V353" s="113"/>
      <c r="W353" s="279"/>
      <c r="Y353" s="268"/>
      <c r="Z353" s="231"/>
      <c r="AA353" s="230"/>
      <c r="AC353" s="13"/>
    </row>
    <row r="354" spans="1:29" ht="15.75" customHeight="1" x14ac:dyDescent="0.2">
      <c r="A354" s="28"/>
      <c r="E354" s="486"/>
      <c r="Q354" s="113"/>
      <c r="R354" s="113"/>
      <c r="S354" s="113"/>
      <c r="T354" s="113"/>
      <c r="U354" s="113"/>
      <c r="V354" s="113"/>
      <c r="W354" s="279"/>
      <c r="Y354" s="268"/>
      <c r="Z354" s="231"/>
      <c r="AA354" s="230"/>
      <c r="AC354" s="13"/>
    </row>
    <row r="355" spans="1:29" ht="15.75" customHeight="1" x14ac:dyDescent="0.2">
      <c r="A355" s="28"/>
      <c r="E355" s="486"/>
      <c r="Q355" s="113"/>
      <c r="R355" s="113"/>
      <c r="S355" s="113"/>
      <c r="T355" s="113"/>
      <c r="U355" s="113"/>
      <c r="V355" s="113"/>
      <c r="W355" s="279"/>
      <c r="Y355" s="268"/>
      <c r="Z355" s="231"/>
      <c r="AA355" s="230"/>
      <c r="AC355" s="13"/>
    </row>
    <row r="356" spans="1:29" ht="15.75" customHeight="1" x14ac:dyDescent="0.2">
      <c r="A356" s="28"/>
      <c r="E356" s="486"/>
      <c r="Q356" s="113"/>
      <c r="R356" s="113"/>
      <c r="S356" s="113"/>
      <c r="T356" s="113"/>
      <c r="U356" s="113"/>
      <c r="V356" s="113"/>
      <c r="W356" s="279"/>
      <c r="Y356" s="268"/>
      <c r="Z356" s="231"/>
      <c r="AA356" s="230"/>
      <c r="AC356" s="13"/>
    </row>
    <row r="357" spans="1:29" ht="15.75" customHeight="1" x14ac:dyDescent="0.2">
      <c r="A357" s="28"/>
      <c r="E357" s="486"/>
      <c r="Q357" s="113"/>
      <c r="R357" s="113"/>
      <c r="S357" s="113"/>
      <c r="T357" s="113"/>
      <c r="U357" s="113"/>
      <c r="V357" s="113"/>
      <c r="W357" s="279"/>
      <c r="Y357" s="268"/>
      <c r="Z357" s="231"/>
      <c r="AA357" s="230"/>
      <c r="AC357" s="13"/>
    </row>
    <row r="358" spans="1:29" ht="15.75" customHeight="1" x14ac:dyDescent="0.2">
      <c r="A358" s="28"/>
      <c r="E358" s="486"/>
      <c r="Q358" s="113"/>
      <c r="R358" s="113"/>
      <c r="S358" s="113"/>
      <c r="T358" s="113"/>
      <c r="U358" s="113"/>
      <c r="V358" s="113"/>
      <c r="W358" s="279"/>
      <c r="Y358" s="268"/>
      <c r="Z358" s="231"/>
      <c r="AA358" s="230"/>
      <c r="AC358" s="13"/>
    </row>
    <row r="359" spans="1:29" ht="15.75" customHeight="1" x14ac:dyDescent="0.2">
      <c r="A359" s="28"/>
      <c r="E359" s="486"/>
      <c r="Q359" s="113"/>
      <c r="R359" s="113"/>
      <c r="S359" s="113"/>
      <c r="T359" s="113"/>
      <c r="U359" s="113"/>
      <c r="V359" s="113"/>
      <c r="W359" s="279"/>
      <c r="Y359" s="268"/>
      <c r="Z359" s="231"/>
      <c r="AA359" s="230"/>
      <c r="AC359" s="13"/>
    </row>
    <row r="360" spans="1:29" ht="15.75" customHeight="1" x14ac:dyDescent="0.2">
      <c r="A360" s="28"/>
      <c r="E360" s="486"/>
      <c r="Q360" s="113"/>
      <c r="R360" s="113"/>
      <c r="S360" s="113"/>
      <c r="T360" s="113"/>
      <c r="U360" s="113"/>
      <c r="V360" s="113"/>
      <c r="W360" s="279"/>
      <c r="Y360" s="268"/>
      <c r="Z360" s="231"/>
      <c r="AA360" s="230"/>
      <c r="AC360" s="13"/>
    </row>
    <row r="361" spans="1:29" ht="15.75" customHeight="1" x14ac:dyDescent="0.2">
      <c r="A361" s="28"/>
      <c r="E361" s="486"/>
      <c r="Q361" s="113"/>
      <c r="R361" s="113"/>
      <c r="S361" s="113"/>
      <c r="T361" s="113"/>
      <c r="U361" s="113"/>
      <c r="V361" s="113"/>
      <c r="W361" s="279"/>
      <c r="Y361" s="268"/>
      <c r="Z361" s="231"/>
      <c r="AA361" s="230"/>
      <c r="AC361" s="13"/>
    </row>
    <row r="362" spans="1:29" ht="15.75" customHeight="1" x14ac:dyDescent="0.2">
      <c r="A362" s="28"/>
      <c r="E362" s="486"/>
      <c r="Q362" s="113"/>
      <c r="R362" s="113"/>
      <c r="S362" s="113"/>
      <c r="T362" s="113"/>
      <c r="U362" s="113"/>
      <c r="V362" s="113"/>
      <c r="W362" s="279"/>
      <c r="Y362" s="268"/>
      <c r="Z362" s="231"/>
      <c r="AA362" s="230"/>
      <c r="AC362" s="13"/>
    </row>
    <row r="363" spans="1:29" ht="26.25" customHeight="1" x14ac:dyDescent="0.2">
      <c r="A363" s="25"/>
      <c r="B363" s="748" t="s">
        <v>291</v>
      </c>
      <c r="C363" s="748"/>
      <c r="D363" s="748"/>
      <c r="E363" s="497"/>
      <c r="F363" s="497"/>
      <c r="G363" s="497"/>
      <c r="H363" s="16"/>
      <c r="I363" s="26"/>
      <c r="J363" s="26"/>
      <c r="K363" s="26"/>
      <c r="L363" s="26"/>
      <c r="Q363" s="113"/>
      <c r="R363" s="113"/>
      <c r="S363" s="113"/>
      <c r="T363" s="113"/>
      <c r="U363" s="113"/>
      <c r="V363" s="113"/>
      <c r="W363" s="279"/>
      <c r="Y363" s="268"/>
      <c r="Z363" s="231"/>
      <c r="AA363" s="230"/>
      <c r="AC363" s="13"/>
    </row>
    <row r="364" spans="1:29" ht="15.75" customHeight="1" x14ac:dyDescent="0.2">
      <c r="A364" s="28"/>
      <c r="E364" s="486"/>
      <c r="Q364" s="113"/>
      <c r="R364" s="113"/>
      <c r="S364" s="113"/>
      <c r="T364" s="113"/>
      <c r="U364" s="113"/>
      <c r="V364" s="113"/>
      <c r="W364" s="270"/>
      <c r="Y364" s="268"/>
      <c r="Z364" s="231"/>
      <c r="AA364" s="230"/>
      <c r="AC364" s="13"/>
    </row>
    <row r="365" spans="1:29" ht="15.75" customHeight="1" x14ac:dyDescent="0.2">
      <c r="A365" s="28"/>
      <c r="E365" s="486"/>
      <c r="Q365" s="113"/>
      <c r="R365" s="113"/>
      <c r="S365" s="113"/>
      <c r="T365" s="113"/>
      <c r="U365" s="113"/>
      <c r="V365" s="113"/>
      <c r="W365" s="270"/>
      <c r="AA365" s="230"/>
      <c r="AC365" s="13"/>
    </row>
    <row r="366" spans="1:29" ht="15.75" customHeight="1" x14ac:dyDescent="0.2">
      <c r="A366" s="28"/>
      <c r="E366" s="486"/>
      <c r="Q366" s="113"/>
      <c r="R366" s="113"/>
      <c r="S366" s="113"/>
      <c r="T366" s="113"/>
      <c r="U366" s="113"/>
      <c r="V366" s="113"/>
      <c r="W366" s="192"/>
      <c r="Y366" s="196"/>
      <c r="Z366" s="280"/>
      <c r="AC366" s="13"/>
    </row>
    <row r="367" spans="1:29" ht="30" customHeight="1" x14ac:dyDescent="0.2">
      <c r="A367" s="28"/>
      <c r="B367" s="557" t="s">
        <v>125</v>
      </c>
      <c r="C367" s="620" t="s">
        <v>59</v>
      </c>
      <c r="D367" s="629" t="s">
        <v>152</v>
      </c>
      <c r="F367" s="9"/>
      <c r="G367" s="29"/>
      <c r="H367" s="16"/>
      <c r="L367" s="365"/>
      <c r="M367" s="16"/>
      <c r="P367" s="113"/>
      <c r="Q367" s="113"/>
      <c r="R367" s="113"/>
      <c r="S367" s="113"/>
      <c r="T367" s="113"/>
      <c r="U367" s="113"/>
      <c r="V367" s="192"/>
      <c r="W367" s="281" t="s">
        <v>125</v>
      </c>
      <c r="X367" s="272" t="s">
        <v>59</v>
      </c>
      <c r="Y367" s="272" t="s">
        <v>271</v>
      </c>
      <c r="Z367" s="272" t="s">
        <v>270</v>
      </c>
      <c r="AA367" s="16"/>
      <c r="AB367" s="13"/>
    </row>
    <row r="368" spans="1:29" s="29" customFormat="1" ht="21" customHeight="1" x14ac:dyDescent="0.2">
      <c r="A368" s="55"/>
      <c r="B368" s="567" t="s">
        <v>153</v>
      </c>
      <c r="C368" s="480">
        <f>+X368</f>
        <v>83</v>
      </c>
      <c r="D368" s="484">
        <f t="shared" ref="D368:D370" si="8">+Y368</f>
        <v>13.061909547349401</v>
      </c>
      <c r="E368" s="480"/>
      <c r="L368" s="372"/>
      <c r="P368" s="115"/>
      <c r="Q368" s="115"/>
      <c r="R368" s="115"/>
      <c r="S368" s="115"/>
      <c r="T368" s="115"/>
      <c r="U368" s="115"/>
      <c r="V368" s="196"/>
      <c r="W368" s="207" t="s">
        <v>153</v>
      </c>
      <c r="X368" s="196">
        <v>83</v>
      </c>
      <c r="Y368" s="282">
        <f>(Z368/X368)/1000000</f>
        <v>13.061909547349401</v>
      </c>
      <c r="Z368" s="282">
        <v>1084138492.4300003</v>
      </c>
      <c r="AB368" s="88"/>
    </row>
    <row r="369" spans="1:29" s="29" customFormat="1" ht="21" customHeight="1" x14ac:dyDescent="0.2">
      <c r="A369" s="55"/>
      <c r="B369" s="567" t="s">
        <v>154</v>
      </c>
      <c r="C369" s="480">
        <f>+X369</f>
        <v>52</v>
      </c>
      <c r="D369" s="484">
        <f t="shared" si="8"/>
        <v>22.944483529999992</v>
      </c>
      <c r="E369" s="480"/>
      <c r="L369" s="372"/>
      <c r="P369" s="115"/>
      <c r="Q369" s="115"/>
      <c r="R369" s="115"/>
      <c r="S369" s="115"/>
      <c r="T369" s="115"/>
      <c r="U369" s="115"/>
      <c r="V369" s="196"/>
      <c r="W369" s="207" t="s">
        <v>154</v>
      </c>
      <c r="X369" s="196">
        <v>52</v>
      </c>
      <c r="Y369" s="282">
        <f>(Z369/X369)/1000000</f>
        <v>22.944483529999992</v>
      </c>
      <c r="Z369" s="282">
        <v>1193113143.5599997</v>
      </c>
      <c r="AB369" s="88"/>
    </row>
    <row r="370" spans="1:29" s="29" customFormat="1" ht="21" customHeight="1" x14ac:dyDescent="0.2">
      <c r="A370" s="55"/>
      <c r="B370" s="567" t="s">
        <v>155</v>
      </c>
      <c r="C370" s="480">
        <f>+X370</f>
        <v>64</v>
      </c>
      <c r="D370" s="484">
        <f t="shared" si="8"/>
        <v>17.067824959999999</v>
      </c>
      <c r="E370" s="480"/>
      <c r="L370" s="372"/>
      <c r="P370" s="115"/>
      <c r="Q370" s="115"/>
      <c r="R370" s="115"/>
      <c r="S370" s="115"/>
      <c r="T370" s="115"/>
      <c r="U370" s="115"/>
      <c r="V370" s="283"/>
      <c r="W370" s="207" t="s">
        <v>155</v>
      </c>
      <c r="X370" s="196">
        <v>64</v>
      </c>
      <c r="Y370" s="282">
        <f>(Z370/X370)/1000000</f>
        <v>17.067824959999999</v>
      </c>
      <c r="Z370" s="282">
        <v>1092340797.4400001</v>
      </c>
      <c r="AB370" s="88"/>
    </row>
    <row r="371" spans="1:29" ht="15.75" customHeight="1" x14ac:dyDescent="0.2">
      <c r="A371" s="28"/>
      <c r="B371" s="630" t="s">
        <v>30</v>
      </c>
      <c r="C371" s="481">
        <f>SUM(C368:C370)</f>
        <v>199</v>
      </c>
      <c r="D371" s="547">
        <f>SUM(D368:D370)</f>
        <v>53.074218037349397</v>
      </c>
      <c r="F371" s="9"/>
      <c r="G371" s="29"/>
      <c r="H371" s="16"/>
      <c r="L371" s="365"/>
      <c r="M371" s="16"/>
      <c r="P371" s="113"/>
      <c r="Q371" s="113"/>
      <c r="R371" s="113"/>
      <c r="S371" s="113"/>
      <c r="T371" s="113"/>
      <c r="U371" s="113"/>
      <c r="V371" s="270"/>
      <c r="W371" s="274" t="s">
        <v>30</v>
      </c>
      <c r="X371" s="284">
        <f>SUM(X368:X370)</f>
        <v>199</v>
      </c>
      <c r="Y371" s="285"/>
      <c r="Z371" s="285">
        <f>SUM(Z368:Z370)</f>
        <v>3369592433.4299998</v>
      </c>
      <c r="AA371" s="16"/>
      <c r="AB371" s="13"/>
    </row>
    <row r="372" spans="1:29" ht="15.75" customHeight="1" x14ac:dyDescent="0.2">
      <c r="A372" s="28"/>
      <c r="E372" s="480"/>
      <c r="Q372" s="113"/>
      <c r="R372" s="113"/>
      <c r="S372" s="113"/>
      <c r="T372" s="113"/>
      <c r="U372" s="113"/>
      <c r="V372" s="113"/>
      <c r="W372" s="270"/>
      <c r="Y372" s="268"/>
      <c r="Z372" s="231"/>
      <c r="AA372" s="230"/>
      <c r="AC372" s="13"/>
    </row>
    <row r="373" spans="1:29" ht="15.75" customHeight="1" x14ac:dyDescent="0.2">
      <c r="A373" s="28"/>
      <c r="Q373" s="113"/>
      <c r="R373" s="113"/>
      <c r="S373" s="113"/>
      <c r="T373" s="113"/>
      <c r="U373" s="113"/>
      <c r="V373" s="113"/>
      <c r="W373" s="270"/>
      <c r="Y373" s="268"/>
      <c r="Z373" s="231"/>
      <c r="AA373" s="230"/>
      <c r="AC373" s="13"/>
    </row>
    <row r="374" spans="1:29" ht="15.75" customHeight="1" x14ac:dyDescent="0.2">
      <c r="A374" s="28"/>
      <c r="E374" s="486"/>
      <c r="Q374" s="113"/>
      <c r="R374" s="113"/>
      <c r="S374" s="113"/>
      <c r="T374" s="113"/>
      <c r="U374" s="113"/>
      <c r="V374" s="113"/>
      <c r="W374" s="279"/>
      <c r="Y374" s="268"/>
      <c r="Z374" s="231"/>
      <c r="AA374" s="230"/>
      <c r="AC374" s="13"/>
    </row>
    <row r="375" spans="1:29" ht="15.75" customHeight="1" x14ac:dyDescent="0.2">
      <c r="E375" s="568"/>
      <c r="J375" s="89"/>
      <c r="Y375" s="268"/>
      <c r="Z375" s="231"/>
      <c r="AA375" s="230"/>
      <c r="AC375" s="13"/>
    </row>
    <row r="376" spans="1:29" ht="15.75" customHeight="1" x14ac:dyDescent="0.2">
      <c r="B376" s="631"/>
      <c r="C376" s="567"/>
      <c r="D376" s="567"/>
      <c r="E376" s="567"/>
      <c r="J376" s="10"/>
      <c r="W376" s="286"/>
      <c r="Y376" s="268"/>
      <c r="Z376" s="231"/>
      <c r="AA376" s="230"/>
      <c r="AC376" s="13"/>
    </row>
    <row r="377" spans="1:29" ht="15" customHeight="1" x14ac:dyDescent="0.2">
      <c r="B377" s="631"/>
      <c r="C377" s="567"/>
      <c r="D377" s="567"/>
      <c r="E377" s="567"/>
      <c r="J377" s="10"/>
      <c r="W377" s="287"/>
      <c r="Y377" s="268"/>
      <c r="Z377" s="231"/>
      <c r="AA377" s="230"/>
      <c r="AC377" s="13"/>
    </row>
    <row r="378" spans="1:29" ht="14.25" customHeight="1" x14ac:dyDescent="0.2">
      <c r="B378" s="631"/>
      <c r="C378" s="567"/>
      <c r="D378" s="567"/>
      <c r="E378" s="567"/>
      <c r="J378" s="10"/>
      <c r="W378" s="287"/>
      <c r="Y378" s="268"/>
      <c r="Z378" s="231"/>
      <c r="AA378" s="230"/>
      <c r="AC378" s="13"/>
    </row>
    <row r="379" spans="1:29" ht="15" customHeight="1" x14ac:dyDescent="0.2">
      <c r="B379" s="631"/>
      <c r="C379" s="567"/>
      <c r="D379" s="567"/>
      <c r="E379" s="567"/>
      <c r="J379" s="10"/>
      <c r="W379" s="287"/>
      <c r="Y379" s="268"/>
      <c r="Z379" s="231"/>
      <c r="AA379" s="230"/>
      <c r="AC379" s="13"/>
    </row>
    <row r="380" spans="1:29" x14ac:dyDescent="0.2">
      <c r="B380" s="631"/>
      <c r="C380" s="567"/>
      <c r="D380" s="567"/>
      <c r="E380" s="567"/>
      <c r="J380" s="10"/>
      <c r="W380" s="287"/>
      <c r="Y380" s="268"/>
      <c r="Z380" s="231"/>
      <c r="AA380" s="230"/>
      <c r="AC380" s="13"/>
    </row>
    <row r="381" spans="1:29" ht="15" customHeight="1" x14ac:dyDescent="0.2">
      <c r="B381" s="631"/>
      <c r="C381" s="632"/>
      <c r="D381" s="632"/>
      <c r="E381" s="567"/>
      <c r="J381" s="10"/>
      <c r="W381" s="287"/>
      <c r="Y381" s="268"/>
      <c r="Z381" s="231"/>
      <c r="AA381" s="230"/>
      <c r="AC381" s="13"/>
    </row>
    <row r="382" spans="1:29" ht="15" customHeight="1" x14ac:dyDescent="0.2">
      <c r="B382" s="631"/>
      <c r="C382" s="567"/>
      <c r="D382" s="567"/>
      <c r="E382" s="567"/>
      <c r="J382" s="10"/>
      <c r="W382" s="287"/>
      <c r="Z382" s="231"/>
      <c r="AA382" s="230"/>
      <c r="AC382" s="13"/>
    </row>
    <row r="383" spans="1:29" ht="15" customHeight="1" x14ac:dyDescent="0.2">
      <c r="B383" s="631"/>
      <c r="C383" s="567"/>
      <c r="D383" s="567"/>
      <c r="E383" s="567"/>
      <c r="J383" s="10"/>
      <c r="W383" s="287"/>
      <c r="Y383" s="231"/>
      <c r="Z383" s="230"/>
      <c r="AA383" s="288"/>
      <c r="AB383" s="22"/>
      <c r="AC383" s="13"/>
    </row>
    <row r="384" spans="1:29" ht="26.25" customHeight="1" x14ac:dyDescent="0.2">
      <c r="A384" s="25"/>
      <c r="B384" s="748" t="s">
        <v>187</v>
      </c>
      <c r="C384" s="748"/>
      <c r="D384" s="748"/>
      <c r="E384" s="480"/>
      <c r="J384" s="29"/>
      <c r="W384" s="287"/>
      <c r="Y384" s="231"/>
      <c r="Z384" s="230"/>
      <c r="AA384" s="288"/>
      <c r="AB384" s="22"/>
      <c r="AC384" s="13"/>
    </row>
    <row r="385" spans="1:32" ht="15" customHeight="1" x14ac:dyDescent="0.2">
      <c r="A385" s="25"/>
      <c r="B385" s="497"/>
      <c r="C385" s="498"/>
      <c r="D385" s="498"/>
      <c r="E385" s="480"/>
      <c r="J385" s="29"/>
      <c r="W385" s="287"/>
      <c r="Y385" s="231"/>
      <c r="Z385" s="230"/>
      <c r="AA385" s="288"/>
      <c r="AB385" s="22"/>
      <c r="AC385" s="13"/>
    </row>
    <row r="386" spans="1:32" ht="15" customHeight="1" x14ac:dyDescent="0.2">
      <c r="A386" s="28"/>
      <c r="B386" s="540" t="s">
        <v>28</v>
      </c>
      <c r="C386" s="481" t="s">
        <v>3</v>
      </c>
      <c r="D386" s="538" t="s">
        <v>117</v>
      </c>
      <c r="F386" s="9"/>
      <c r="G386" s="29"/>
      <c r="H386" s="16"/>
      <c r="I386" s="29"/>
      <c r="L386" s="365"/>
      <c r="M386" s="16"/>
      <c r="P386" s="20"/>
      <c r="V386" s="287"/>
      <c r="W386" s="192"/>
      <c r="X386" s="231"/>
      <c r="Y386" s="230"/>
      <c r="AA386" s="22"/>
      <c r="AB386" s="30"/>
      <c r="AC386" s="19"/>
      <c r="AD386" s="19"/>
      <c r="AE386" s="19"/>
    </row>
    <row r="387" spans="1:32" ht="20.25" customHeight="1" x14ac:dyDescent="0.2">
      <c r="A387" s="28"/>
      <c r="B387" s="507" t="s">
        <v>60</v>
      </c>
      <c r="C387" s="185">
        <v>726</v>
      </c>
      <c r="D387" s="484">
        <v>7086.2155475799991</v>
      </c>
      <c r="F387" s="9"/>
      <c r="G387" s="29"/>
      <c r="H387" s="16"/>
      <c r="I387" s="29"/>
      <c r="L387" s="365"/>
      <c r="M387" s="16"/>
      <c r="P387" s="20"/>
      <c r="V387" s="287"/>
      <c r="W387" s="231"/>
      <c r="X387" s="230"/>
      <c r="Y387" s="230"/>
      <c r="AA387" s="22"/>
      <c r="AB387" s="30"/>
      <c r="AC387" s="19"/>
      <c r="AD387" s="19"/>
      <c r="AE387" s="19"/>
    </row>
    <row r="388" spans="1:32" ht="20.100000000000001" customHeight="1" x14ac:dyDescent="0.2">
      <c r="A388" s="28"/>
      <c r="B388" s="507" t="s">
        <v>33</v>
      </c>
      <c r="C388" s="185">
        <v>652</v>
      </c>
      <c r="D388" s="484">
        <v>5688.2566278000004</v>
      </c>
      <c r="F388" s="9"/>
      <c r="G388" s="29"/>
      <c r="H388" s="16"/>
      <c r="I388" s="29"/>
      <c r="L388" s="365"/>
      <c r="M388" s="16"/>
      <c r="P388" s="18"/>
      <c r="Q388" s="18"/>
      <c r="R388" s="18"/>
      <c r="S388" s="18"/>
      <c r="T388" s="18"/>
      <c r="U388" s="18"/>
      <c r="V388" s="287"/>
      <c r="W388" s="231"/>
      <c r="X388" s="230"/>
      <c r="Y388" s="230"/>
      <c r="Z388" s="230"/>
      <c r="AA388" s="20"/>
      <c r="AB388" s="18"/>
      <c r="AC388" s="15"/>
      <c r="AD388" s="19"/>
      <c r="AE388" s="19"/>
    </row>
    <row r="389" spans="1:32" ht="20.25" customHeight="1" x14ac:dyDescent="0.2">
      <c r="A389" s="28"/>
      <c r="B389" s="507" t="s">
        <v>34</v>
      </c>
      <c r="C389" s="185">
        <v>904</v>
      </c>
      <c r="D389" s="484">
        <v>8662.9952510399999</v>
      </c>
      <c r="F389" s="9"/>
      <c r="G389" s="29"/>
      <c r="H389" s="16"/>
      <c r="I389" s="29"/>
      <c r="L389" s="365"/>
      <c r="M389" s="16"/>
      <c r="O389" s="18"/>
      <c r="P389" s="15"/>
      <c r="Q389" s="15"/>
      <c r="R389" s="15"/>
      <c r="S389" s="15"/>
      <c r="T389" s="15"/>
      <c r="U389" s="15"/>
      <c r="V389" s="287"/>
      <c r="W389" s="231"/>
      <c r="X389" s="230"/>
      <c r="Y389" s="230"/>
      <c r="Z389" s="230"/>
      <c r="AA389" s="20"/>
      <c r="AB389" s="18"/>
      <c r="AC389" s="15"/>
      <c r="AD389" s="19"/>
      <c r="AE389" s="19"/>
    </row>
    <row r="390" spans="1:32" ht="20.25" hidden="1" customHeight="1" x14ac:dyDescent="0.2">
      <c r="A390" s="28"/>
      <c r="B390" s="507" t="s">
        <v>35</v>
      </c>
      <c r="C390" s="185"/>
      <c r="D390" s="484"/>
      <c r="F390" s="9"/>
      <c r="G390" s="29"/>
      <c r="H390" s="16"/>
      <c r="I390" s="29"/>
      <c r="L390" s="365"/>
      <c r="M390" s="16"/>
      <c r="O390" s="18"/>
      <c r="P390" s="15"/>
      <c r="Q390" s="15"/>
      <c r="R390" s="15"/>
      <c r="S390" s="15"/>
      <c r="T390" s="15"/>
      <c r="U390" s="15"/>
      <c r="V390" s="287"/>
      <c r="W390" s="231"/>
      <c r="X390" s="230"/>
      <c r="Y390" s="230"/>
      <c r="Z390" s="230"/>
      <c r="AA390" s="20"/>
      <c r="AB390" s="18"/>
      <c r="AC390" s="15"/>
      <c r="AD390" s="19"/>
      <c r="AE390" s="19"/>
    </row>
    <row r="391" spans="1:32" ht="20.25" hidden="1" customHeight="1" x14ac:dyDescent="0.2">
      <c r="A391" s="28"/>
      <c r="B391" s="507" t="s">
        <v>36</v>
      </c>
      <c r="C391" s="185"/>
      <c r="D391" s="484"/>
      <c r="F391" s="9"/>
      <c r="G391" s="29"/>
      <c r="H391" s="16"/>
      <c r="I391" s="29"/>
      <c r="L391" s="365"/>
      <c r="M391" s="16"/>
      <c r="O391" s="18"/>
      <c r="P391" s="15"/>
      <c r="Q391" s="15"/>
      <c r="R391" s="15"/>
      <c r="S391" s="15"/>
      <c r="T391" s="15"/>
      <c r="U391" s="15"/>
      <c r="V391" s="287"/>
      <c r="W391" s="231"/>
      <c r="X391" s="230"/>
      <c r="Y391" s="230"/>
      <c r="Z391" s="230"/>
      <c r="AA391" s="20"/>
      <c r="AB391" s="18"/>
      <c r="AC391" s="15"/>
      <c r="AD391" s="19"/>
      <c r="AE391" s="19"/>
    </row>
    <row r="392" spans="1:32" ht="20.25" hidden="1" customHeight="1" x14ac:dyDescent="0.2">
      <c r="A392" s="28"/>
      <c r="B392" s="507" t="s">
        <v>32</v>
      </c>
      <c r="C392" s="185"/>
      <c r="D392" s="484"/>
      <c r="F392" s="9"/>
      <c r="G392" s="29"/>
      <c r="H392" s="16"/>
      <c r="I392" s="29"/>
      <c r="L392" s="365"/>
      <c r="M392" s="16"/>
      <c r="O392" s="18"/>
      <c r="P392" s="15"/>
      <c r="Q392" s="15"/>
      <c r="R392" s="15"/>
      <c r="S392" s="15"/>
      <c r="T392" s="15"/>
      <c r="U392" s="15"/>
      <c r="V392" s="287"/>
      <c r="W392" s="192"/>
      <c r="X392" s="231"/>
      <c r="Y392" s="230"/>
      <c r="AA392" s="20"/>
      <c r="AB392" s="18"/>
      <c r="AC392" s="15"/>
      <c r="AD392" s="19"/>
      <c r="AE392" s="19"/>
    </row>
    <row r="393" spans="1:32" ht="20.25" hidden="1" customHeight="1" x14ac:dyDescent="0.2">
      <c r="A393" s="28"/>
      <c r="B393" s="507" t="s">
        <v>37</v>
      </c>
      <c r="C393" s="185"/>
      <c r="D393" s="484"/>
      <c r="F393" s="9"/>
      <c r="G393" s="29"/>
      <c r="H393" s="16"/>
      <c r="I393" s="29"/>
      <c r="L393" s="365"/>
      <c r="M393" s="16"/>
      <c r="O393" s="18"/>
      <c r="P393" s="15"/>
      <c r="Q393" s="15"/>
      <c r="R393" s="15"/>
      <c r="S393" s="15"/>
      <c r="T393" s="15"/>
      <c r="U393" s="15"/>
      <c r="V393" s="287"/>
      <c r="W393" s="192"/>
      <c r="X393" s="231"/>
      <c r="Y393" s="230"/>
      <c r="AA393" s="20"/>
      <c r="AB393" s="18"/>
      <c r="AC393" s="15"/>
      <c r="AD393" s="19"/>
      <c r="AE393" s="19"/>
    </row>
    <row r="394" spans="1:32" ht="20.25" hidden="1" customHeight="1" x14ac:dyDescent="0.2">
      <c r="A394" s="28"/>
      <c r="B394" s="507" t="s">
        <v>38</v>
      </c>
      <c r="C394" s="185"/>
      <c r="D394" s="484"/>
      <c r="F394" s="9"/>
      <c r="G394" s="29"/>
      <c r="H394" s="16"/>
      <c r="I394" s="29"/>
      <c r="L394" s="365"/>
      <c r="M394" s="16"/>
      <c r="O394" s="18"/>
      <c r="P394" s="15"/>
      <c r="Q394" s="15"/>
      <c r="R394" s="15"/>
      <c r="S394" s="15"/>
      <c r="T394" s="15"/>
      <c r="U394" s="15"/>
      <c r="V394" s="287"/>
      <c r="W394" s="192"/>
      <c r="X394" s="231"/>
      <c r="Y394" s="230"/>
      <c r="Z394" s="208"/>
      <c r="AA394" s="20"/>
      <c r="AB394" s="18"/>
      <c r="AC394" s="15"/>
      <c r="AD394" s="19"/>
      <c r="AE394" s="19"/>
    </row>
    <row r="395" spans="1:32" ht="20.25" hidden="1" customHeight="1" x14ac:dyDescent="0.2">
      <c r="A395" s="28"/>
      <c r="B395" s="507" t="s">
        <v>39</v>
      </c>
      <c r="C395" s="185"/>
      <c r="D395" s="484"/>
      <c r="F395" s="9"/>
      <c r="G395" s="29"/>
      <c r="H395" s="16"/>
      <c r="I395" s="29"/>
      <c r="L395" s="365"/>
      <c r="M395" s="16"/>
      <c r="O395" s="18"/>
      <c r="P395" s="15"/>
      <c r="Q395" s="15"/>
      <c r="R395" s="15"/>
      <c r="S395" s="15"/>
      <c r="T395" s="15"/>
      <c r="U395" s="15"/>
      <c r="V395" s="287"/>
      <c r="W395" s="192"/>
      <c r="X395" s="231"/>
      <c r="Y395" s="230"/>
      <c r="Z395" s="208"/>
      <c r="AA395" s="20"/>
      <c r="AB395" s="18"/>
      <c r="AC395" s="15"/>
      <c r="AD395" s="19"/>
      <c r="AE395" s="19"/>
    </row>
    <row r="396" spans="1:32" ht="18.75" hidden="1" customHeight="1" x14ac:dyDescent="0.2">
      <c r="A396" s="28"/>
      <c r="B396" s="507" t="s">
        <v>40</v>
      </c>
      <c r="C396" s="185"/>
      <c r="D396" s="484"/>
      <c r="F396" s="9"/>
      <c r="G396" s="29"/>
      <c r="H396" s="16"/>
      <c r="I396" s="29"/>
      <c r="L396" s="365"/>
      <c r="M396" s="16"/>
      <c r="O396" s="18"/>
      <c r="P396" s="15"/>
      <c r="Q396" s="15"/>
      <c r="R396" s="15"/>
      <c r="S396" s="15"/>
      <c r="T396" s="15"/>
      <c r="U396" s="15"/>
      <c r="V396" s="287"/>
      <c r="W396" s="192"/>
      <c r="X396" s="231"/>
      <c r="Y396" s="230"/>
      <c r="Z396" s="208"/>
      <c r="AA396" s="20"/>
      <c r="AB396" s="18"/>
      <c r="AC396" s="15"/>
      <c r="AD396" s="19"/>
      <c r="AE396" s="19"/>
    </row>
    <row r="397" spans="1:32" ht="18.75" hidden="1" customHeight="1" x14ac:dyDescent="0.2">
      <c r="A397" s="28"/>
      <c r="B397" s="507" t="s">
        <v>41</v>
      </c>
      <c r="C397" s="510"/>
      <c r="D397" s="484"/>
      <c r="F397" s="9"/>
      <c r="G397" s="29"/>
      <c r="H397" s="16"/>
      <c r="I397" s="29"/>
      <c r="L397" s="365"/>
      <c r="M397" s="16"/>
      <c r="P397" s="20"/>
      <c r="V397" s="287"/>
      <c r="W397" s="192"/>
      <c r="X397" s="231"/>
      <c r="Y397" s="230"/>
      <c r="Z397" s="208"/>
      <c r="AA397" s="20"/>
      <c r="AB397" s="18"/>
      <c r="AC397" s="15"/>
      <c r="AD397" s="19"/>
      <c r="AE397" s="19"/>
    </row>
    <row r="398" spans="1:32" ht="18.75" hidden="1" customHeight="1" x14ac:dyDescent="0.2">
      <c r="A398" s="28"/>
      <c r="B398" s="507" t="s">
        <v>61</v>
      </c>
      <c r="C398" s="510"/>
      <c r="D398" s="484"/>
      <c r="F398" s="9"/>
      <c r="G398" s="29"/>
      <c r="H398" s="16"/>
      <c r="I398" s="29"/>
      <c r="L398" s="365"/>
      <c r="M398" s="16"/>
      <c r="P398" s="20"/>
      <c r="V398" s="287"/>
      <c r="W398" s="192"/>
      <c r="X398" s="231"/>
      <c r="Y398" s="230"/>
      <c r="AA398" s="20"/>
      <c r="AB398" s="18"/>
      <c r="AC398" s="15"/>
      <c r="AD398" s="19"/>
      <c r="AE398" s="19"/>
    </row>
    <row r="399" spans="1:32" ht="15" customHeight="1" x14ac:dyDescent="0.2">
      <c r="A399" s="28"/>
      <c r="B399" s="544" t="s">
        <v>6</v>
      </c>
      <c r="C399" s="537">
        <f>SUM(C387:C398)</f>
        <v>2282</v>
      </c>
      <c r="D399" s="549">
        <f>SUM(D387:D398)</f>
        <v>21437.46742642</v>
      </c>
      <c r="F399" s="9"/>
      <c r="G399" s="29"/>
      <c r="H399" s="16"/>
      <c r="I399" s="29"/>
      <c r="L399" s="365"/>
      <c r="M399" s="16"/>
      <c r="P399" s="20"/>
      <c r="V399" s="287"/>
      <c r="W399" s="192"/>
      <c r="X399" s="231"/>
      <c r="Y399" s="230"/>
      <c r="AA399" s="20"/>
      <c r="AB399" s="30"/>
      <c r="AC399" s="19"/>
      <c r="AD399" s="19"/>
      <c r="AE399" s="19"/>
    </row>
    <row r="400" spans="1:32" ht="29.25" customHeight="1" x14ac:dyDescent="0.2">
      <c r="A400" s="28"/>
      <c r="B400" s="793" t="s">
        <v>381</v>
      </c>
      <c r="C400" s="793"/>
      <c r="D400" s="793"/>
      <c r="E400" s="729"/>
      <c r="F400" s="31"/>
      <c r="G400" s="38"/>
      <c r="H400" s="39"/>
      <c r="I400" s="31"/>
      <c r="J400" s="29"/>
      <c r="W400" s="287"/>
      <c r="Y400" s="231"/>
      <c r="Z400" s="230"/>
      <c r="AB400" s="20"/>
      <c r="AC400" s="3"/>
      <c r="AD400" s="19"/>
      <c r="AE400" s="18"/>
      <c r="AF400" s="46"/>
    </row>
    <row r="401" spans="1:40" ht="15" customHeight="1" x14ac:dyDescent="0.2">
      <c r="A401" s="28"/>
      <c r="B401" s="794"/>
      <c r="C401" s="794"/>
      <c r="D401" s="794"/>
      <c r="E401" s="729"/>
      <c r="J401" s="29"/>
      <c r="W401" s="229"/>
      <c r="Z401" s="208"/>
      <c r="AB401" s="20"/>
      <c r="AC401" s="13"/>
    </row>
    <row r="402" spans="1:40" ht="76.5" customHeight="1" x14ac:dyDescent="0.2">
      <c r="A402" s="28"/>
      <c r="B402" s="794"/>
      <c r="C402" s="794"/>
      <c r="D402" s="794"/>
      <c r="E402" s="729"/>
      <c r="J402" s="11"/>
      <c r="W402" s="229"/>
      <c r="AB402" s="20"/>
      <c r="AC402" s="20"/>
    </row>
    <row r="403" spans="1:40" ht="17.25" customHeight="1" x14ac:dyDescent="0.2">
      <c r="A403" s="28"/>
      <c r="B403" s="534"/>
      <c r="C403" s="511"/>
      <c r="D403" s="511"/>
      <c r="E403" s="534"/>
      <c r="J403" s="11"/>
      <c r="W403" s="229"/>
      <c r="AB403" s="20"/>
      <c r="AC403" s="20"/>
    </row>
    <row r="404" spans="1:40" ht="15.75" customHeight="1" x14ac:dyDescent="0.2">
      <c r="A404" s="28"/>
      <c r="B404" s="534"/>
      <c r="C404" s="534"/>
      <c r="D404" s="534"/>
      <c r="E404" s="534"/>
      <c r="J404" s="11"/>
      <c r="W404" s="229"/>
      <c r="AB404" s="20"/>
      <c r="AC404" s="20"/>
    </row>
    <row r="405" spans="1:40" ht="17.25" hidden="1" customHeight="1" x14ac:dyDescent="0.2">
      <c r="A405" s="28"/>
      <c r="B405" s="534"/>
      <c r="C405" s="534"/>
      <c r="D405" s="534"/>
      <c r="E405" s="534"/>
      <c r="J405" s="11"/>
      <c r="W405" s="229"/>
      <c r="AB405" s="20"/>
      <c r="AC405" s="20"/>
    </row>
    <row r="406" spans="1:40" ht="17.25" customHeight="1" x14ac:dyDescent="0.2">
      <c r="A406" s="28"/>
      <c r="B406" s="534"/>
      <c r="C406" s="511"/>
      <c r="D406" s="511"/>
      <c r="E406" s="534"/>
      <c r="J406" s="11"/>
      <c r="W406" s="229"/>
      <c r="AB406" s="20"/>
      <c r="AC406" s="20"/>
    </row>
    <row r="407" spans="1:40" ht="15" customHeight="1" x14ac:dyDescent="0.2">
      <c r="A407" s="28"/>
      <c r="B407" s="512"/>
      <c r="C407" s="513"/>
      <c r="D407" s="513"/>
      <c r="E407" s="514"/>
      <c r="G407" s="16"/>
      <c r="W407" s="229"/>
      <c r="AN407" s="91"/>
    </row>
    <row r="408" spans="1:40" ht="26.25" customHeight="1" x14ac:dyDescent="0.2">
      <c r="A408" s="28"/>
      <c r="B408" s="748" t="s">
        <v>188</v>
      </c>
      <c r="C408" s="748"/>
      <c r="D408" s="748"/>
      <c r="E408" s="515"/>
      <c r="G408" s="44"/>
      <c r="W408" s="229">
        <v>0</v>
      </c>
      <c r="AN408" s="91"/>
    </row>
    <row r="409" spans="1:40" ht="15" customHeight="1" x14ac:dyDescent="0.25">
      <c r="A409" s="28"/>
      <c r="G409" s="44"/>
      <c r="R409" s="20" t="s">
        <v>28</v>
      </c>
      <c r="S409" s="20" t="s">
        <v>5</v>
      </c>
      <c r="T409" s="20" t="s">
        <v>250</v>
      </c>
      <c r="W409" s="229" t="s">
        <v>28</v>
      </c>
      <c r="X409" s="457" t="s">
        <v>5</v>
      </c>
      <c r="Y409" s="457" t="s">
        <v>250</v>
      </c>
      <c r="Z409" s="457"/>
      <c r="AN409" s="91"/>
    </row>
    <row r="410" spans="1:40" ht="15" customHeight="1" x14ac:dyDescent="0.25">
      <c r="A410" s="28"/>
      <c r="B410" s="540" t="s">
        <v>28</v>
      </c>
      <c r="C410" s="481" t="s">
        <v>3</v>
      </c>
      <c r="D410" s="538" t="s">
        <v>117</v>
      </c>
      <c r="F410" s="44"/>
      <c r="G410" s="29"/>
      <c r="H410" s="16"/>
      <c r="L410" s="365"/>
      <c r="M410" s="16"/>
      <c r="P410" s="20"/>
      <c r="R410" s="20" t="s">
        <v>378</v>
      </c>
      <c r="S410" s="20">
        <v>45</v>
      </c>
      <c r="T410" s="20">
        <v>330952000</v>
      </c>
      <c r="V410" s="229"/>
      <c r="W410" s="458" t="s">
        <v>378</v>
      </c>
      <c r="X410" s="459">
        <v>44</v>
      </c>
      <c r="Y410" s="460">
        <v>323328000</v>
      </c>
      <c r="AA410" s="395"/>
      <c r="AB410" s="395"/>
      <c r="AC410" s="395"/>
      <c r="AM410" s="91"/>
    </row>
    <row r="411" spans="1:40" ht="18.75" customHeight="1" x14ac:dyDescent="0.25">
      <c r="A411" s="28"/>
      <c r="B411" s="533" t="s">
        <v>60</v>
      </c>
      <c r="C411" s="480">
        <v>44</v>
      </c>
      <c r="D411" s="484">
        <v>323328000</v>
      </c>
      <c r="F411" s="44"/>
      <c r="G411" s="29"/>
      <c r="H411" s="16"/>
      <c r="L411" s="365"/>
      <c r="M411" s="16"/>
      <c r="P411" s="20"/>
      <c r="V411" s="229"/>
      <c r="W411" s="458" t="s">
        <v>396</v>
      </c>
      <c r="X411" s="459">
        <v>43</v>
      </c>
      <c r="Y411" s="460">
        <v>311006000</v>
      </c>
      <c r="AA411" s="396"/>
      <c r="AB411" s="397"/>
      <c r="AC411" s="398"/>
      <c r="AM411" s="91"/>
    </row>
    <row r="412" spans="1:40" ht="18.75" customHeight="1" x14ac:dyDescent="0.25">
      <c r="A412" s="28"/>
      <c r="B412" s="533" t="s">
        <v>33</v>
      </c>
      <c r="C412" s="480">
        <v>43</v>
      </c>
      <c r="D412" s="484">
        <v>311006000</v>
      </c>
      <c r="F412" s="44"/>
      <c r="G412" s="29"/>
      <c r="H412" s="16"/>
      <c r="L412" s="365"/>
      <c r="M412" s="16"/>
      <c r="P412" s="20"/>
      <c r="V412" s="229"/>
      <c r="W412" s="458" t="s">
        <v>425</v>
      </c>
      <c r="X412" s="459">
        <v>56</v>
      </c>
      <c r="Y412" s="460">
        <v>404865000</v>
      </c>
      <c r="AA412" s="396"/>
      <c r="AB412" s="397"/>
      <c r="AC412" s="398"/>
      <c r="AM412" s="91"/>
    </row>
    <row r="413" spans="1:40" ht="18.75" customHeight="1" x14ac:dyDescent="0.25">
      <c r="A413" s="28"/>
      <c r="B413" s="533" t="s">
        <v>34</v>
      </c>
      <c r="C413" s="480">
        <v>56</v>
      </c>
      <c r="D413" s="484">
        <v>404865000</v>
      </c>
      <c r="F413" s="44"/>
      <c r="G413" s="29"/>
      <c r="H413" s="16"/>
      <c r="L413" s="365"/>
      <c r="M413" s="16"/>
      <c r="P413" s="20"/>
      <c r="V413" s="229"/>
      <c r="W413" s="458" t="s">
        <v>320</v>
      </c>
      <c r="X413" s="459">
        <v>9</v>
      </c>
      <c r="Y413" s="460">
        <v>59550000</v>
      </c>
      <c r="AA413" s="396"/>
      <c r="AB413" s="397"/>
      <c r="AC413" s="398"/>
      <c r="AM413" s="91"/>
    </row>
    <row r="414" spans="1:40" ht="18.95" hidden="1" customHeight="1" x14ac:dyDescent="0.25">
      <c r="A414" s="28"/>
      <c r="B414" s="533" t="s">
        <v>35</v>
      </c>
      <c r="D414" s="484"/>
      <c r="F414" s="44"/>
      <c r="G414" s="29"/>
      <c r="H414" s="16"/>
      <c r="L414" s="365"/>
      <c r="M414" s="16"/>
      <c r="P414" s="20"/>
      <c r="V414" s="229"/>
      <c r="W414" s="458" t="s">
        <v>321</v>
      </c>
      <c r="X414" s="459">
        <v>5</v>
      </c>
      <c r="Y414" s="460">
        <v>31454000</v>
      </c>
      <c r="AA414" s="396"/>
      <c r="AB414" s="397"/>
      <c r="AC414" s="398"/>
      <c r="AM414" s="91"/>
    </row>
    <row r="415" spans="1:40" ht="18.95" hidden="1" customHeight="1" x14ac:dyDescent="0.25">
      <c r="A415" s="28"/>
      <c r="B415" s="533" t="s">
        <v>36</v>
      </c>
      <c r="D415" s="484"/>
      <c r="F415" s="44"/>
      <c r="G415" s="29"/>
      <c r="H415" s="16"/>
      <c r="L415" s="365"/>
      <c r="M415" s="16"/>
      <c r="P415" s="20"/>
      <c r="V415" s="229"/>
      <c r="W415" s="458" t="s">
        <v>322</v>
      </c>
      <c r="X415" s="459">
        <v>8</v>
      </c>
      <c r="Y415" s="460">
        <v>51686000</v>
      </c>
      <c r="AA415" s="16"/>
      <c r="AM415" s="91"/>
    </row>
    <row r="416" spans="1:40" ht="18.95" hidden="1" customHeight="1" x14ac:dyDescent="0.25">
      <c r="A416" s="28"/>
      <c r="B416" s="533" t="s">
        <v>32</v>
      </c>
      <c r="D416" s="484"/>
      <c r="F416" s="44"/>
      <c r="G416" s="29"/>
      <c r="H416" s="16"/>
      <c r="L416" s="365"/>
      <c r="M416" s="16"/>
      <c r="P416" s="20"/>
      <c r="V416" s="229"/>
      <c r="W416" s="458" t="s">
        <v>323</v>
      </c>
      <c r="X416" s="459">
        <v>11</v>
      </c>
      <c r="Y416" s="460">
        <v>73964000</v>
      </c>
      <c r="AA416" s="16"/>
      <c r="AM416" s="91"/>
    </row>
    <row r="417" spans="1:39" ht="18.95" hidden="1" customHeight="1" x14ac:dyDescent="0.25">
      <c r="A417" s="28"/>
      <c r="B417" s="533" t="s">
        <v>37</v>
      </c>
      <c r="D417" s="484"/>
      <c r="F417" s="44"/>
      <c r="G417" s="29"/>
      <c r="H417" s="16"/>
      <c r="L417" s="365"/>
      <c r="M417" s="16"/>
      <c r="P417" s="20"/>
      <c r="V417" s="229"/>
      <c r="W417" s="458" t="s">
        <v>325</v>
      </c>
      <c r="X417" s="459">
        <v>50</v>
      </c>
      <c r="Y417" s="460">
        <v>366224000</v>
      </c>
      <c r="AA417" s="16"/>
      <c r="AM417" s="91"/>
    </row>
    <row r="418" spans="1:39" ht="18.95" hidden="1" customHeight="1" x14ac:dyDescent="0.25">
      <c r="A418" s="28"/>
      <c r="B418" s="533" t="s">
        <v>38</v>
      </c>
      <c r="D418" s="484"/>
      <c r="F418" s="44"/>
      <c r="G418" s="29"/>
      <c r="H418" s="16"/>
      <c r="L418" s="365"/>
      <c r="M418" s="16"/>
      <c r="P418" s="20"/>
      <c r="V418" s="229"/>
      <c r="W418" s="458" t="s">
        <v>330</v>
      </c>
      <c r="X418" s="459">
        <v>103</v>
      </c>
      <c r="Y418" s="460">
        <v>762125000</v>
      </c>
      <c r="AA418" s="16"/>
      <c r="AM418" s="91"/>
    </row>
    <row r="419" spans="1:39" ht="18.95" hidden="1" customHeight="1" x14ac:dyDescent="0.25">
      <c r="A419" s="28"/>
      <c r="B419" s="533" t="s">
        <v>39</v>
      </c>
      <c r="D419" s="484"/>
      <c r="E419" s="376"/>
      <c r="F419" s="44"/>
      <c r="G419" s="29"/>
      <c r="H419" s="16"/>
      <c r="L419" s="365"/>
      <c r="M419" s="16"/>
      <c r="P419" s="20"/>
      <c r="V419" s="229"/>
      <c r="W419" s="458" t="s">
        <v>339</v>
      </c>
      <c r="X419" s="459">
        <v>93</v>
      </c>
      <c r="Y419" s="460">
        <v>680864000</v>
      </c>
      <c r="AA419" s="16"/>
      <c r="AE419" s="19"/>
      <c r="AF419" s="19"/>
      <c r="AG419" s="19"/>
      <c r="AH419" s="19"/>
      <c r="AI419" s="19"/>
      <c r="AJ419" s="387"/>
      <c r="AK419" s="388"/>
      <c r="AL419" s="17"/>
      <c r="AM419" s="91"/>
    </row>
    <row r="420" spans="1:39" ht="18.95" hidden="1" customHeight="1" x14ac:dyDescent="0.25">
      <c r="A420" s="28"/>
      <c r="B420" s="533" t="s">
        <v>40</v>
      </c>
      <c r="D420" s="484"/>
      <c r="E420" s="376"/>
      <c r="F420" s="44"/>
      <c r="G420" s="29"/>
      <c r="H420" s="16"/>
      <c r="L420" s="365"/>
      <c r="M420" s="16"/>
      <c r="O420" s="20"/>
      <c r="P420" s="21"/>
      <c r="Q420" s="21"/>
      <c r="R420" s="21"/>
      <c r="S420" s="21"/>
      <c r="T420" s="21"/>
      <c r="U420" s="21"/>
      <c r="V420" s="192"/>
      <c r="W420" s="472" t="s">
        <v>346</v>
      </c>
      <c r="X420" s="459">
        <v>83</v>
      </c>
      <c r="Y420" s="460">
        <v>613193000</v>
      </c>
      <c r="AA420" s="16"/>
      <c r="AE420" s="19"/>
      <c r="AF420" s="19"/>
      <c r="AG420" s="19"/>
      <c r="AH420" s="19"/>
      <c r="AI420" s="19"/>
      <c r="AJ420" s="19"/>
      <c r="AK420" s="19"/>
      <c r="AL420" s="21"/>
      <c r="AM420" s="19"/>
    </row>
    <row r="421" spans="1:39" ht="18.95" hidden="1" customHeight="1" x14ac:dyDescent="0.25">
      <c r="A421" s="28"/>
      <c r="B421" s="533" t="s">
        <v>41</v>
      </c>
      <c r="D421" s="484"/>
      <c r="E421" s="376"/>
      <c r="F421" s="44"/>
      <c r="G421" s="29"/>
      <c r="H421" s="16"/>
      <c r="L421" s="365"/>
      <c r="M421" s="16"/>
      <c r="O421" s="20"/>
      <c r="P421" s="21"/>
      <c r="Q421" s="21"/>
      <c r="R421" s="21"/>
      <c r="S421" s="21"/>
      <c r="T421" s="21"/>
      <c r="U421" s="21"/>
      <c r="V421" s="192"/>
      <c r="W421" s="458" t="s">
        <v>362</v>
      </c>
      <c r="X421" s="459">
        <v>228</v>
      </c>
      <c r="Y421" s="460">
        <v>1657802000</v>
      </c>
      <c r="AA421" s="16"/>
    </row>
    <row r="422" spans="1:39" ht="18.95" hidden="1" customHeight="1" x14ac:dyDescent="0.2">
      <c r="A422" s="28"/>
      <c r="B422" s="533" t="s">
        <v>61</v>
      </c>
      <c r="D422" s="484"/>
      <c r="E422" s="376"/>
      <c r="F422" s="44"/>
      <c r="G422" s="29"/>
      <c r="H422" s="16"/>
      <c r="L422" s="365"/>
      <c r="M422" s="16"/>
      <c r="O422" s="20"/>
      <c r="P422" s="21"/>
      <c r="Q422" s="21"/>
      <c r="R422" s="21"/>
      <c r="S422" s="21"/>
      <c r="T422" s="21"/>
      <c r="U422" s="21"/>
      <c r="V422" s="192"/>
      <c r="W422" s="384"/>
      <c r="X422" s="385"/>
      <c r="Y422" s="386"/>
      <c r="AA422" s="16"/>
    </row>
    <row r="423" spans="1:39" ht="18.95" customHeight="1" x14ac:dyDescent="0.2">
      <c r="A423" s="28"/>
      <c r="B423" s="516"/>
      <c r="D423" s="484"/>
      <c r="E423" s="376"/>
      <c r="F423" s="44"/>
      <c r="G423" s="29"/>
      <c r="H423" s="16"/>
      <c r="I423" s="46"/>
      <c r="L423" s="365"/>
      <c r="M423" s="16"/>
      <c r="O423" s="20"/>
      <c r="P423" s="21"/>
      <c r="Q423" s="21"/>
      <c r="R423" s="21"/>
      <c r="S423" s="21"/>
      <c r="T423" s="21"/>
      <c r="U423" s="21"/>
      <c r="V423" s="192"/>
      <c r="W423" s="384"/>
      <c r="X423" s="389">
        <f>SUM(X410:X422)</f>
        <v>733</v>
      </c>
      <c r="Y423" s="390"/>
      <c r="AA423" s="16"/>
    </row>
    <row r="424" spans="1:39" ht="15" customHeight="1" x14ac:dyDescent="0.2">
      <c r="A424" s="28"/>
      <c r="B424" s="544" t="s">
        <v>6</v>
      </c>
      <c r="C424" s="536">
        <f>SUM(C411:C422)</f>
        <v>143</v>
      </c>
      <c r="D424" s="549">
        <v>330952000</v>
      </c>
      <c r="F424" s="9"/>
      <c r="G424" s="29"/>
      <c r="H424" s="16"/>
      <c r="I424" s="46"/>
      <c r="L424" s="365"/>
      <c r="M424" s="16"/>
      <c r="O424" s="20"/>
      <c r="P424" s="21"/>
      <c r="Q424" s="21"/>
      <c r="R424" s="21"/>
      <c r="S424" s="21"/>
      <c r="T424" s="21"/>
      <c r="U424" s="21"/>
      <c r="V424" s="192"/>
      <c r="W424" s="214"/>
      <c r="X424" s="214"/>
      <c r="Y424" s="215"/>
      <c r="AA424" s="16"/>
    </row>
    <row r="425" spans="1:39" ht="15" customHeight="1" x14ac:dyDescent="0.2">
      <c r="A425" s="28"/>
      <c r="B425" s="689" t="s">
        <v>345</v>
      </c>
      <c r="C425" s="641"/>
      <c r="D425" s="694"/>
      <c r="F425" s="9"/>
      <c r="G425" s="29"/>
      <c r="H425" s="16"/>
      <c r="I425" s="46"/>
      <c r="L425" s="365"/>
      <c r="M425" s="16"/>
      <c r="O425" s="20"/>
      <c r="P425" s="21"/>
      <c r="Q425" s="21"/>
      <c r="R425" s="21"/>
      <c r="S425" s="21"/>
      <c r="T425" s="21"/>
      <c r="U425" s="21"/>
      <c r="V425" s="192"/>
      <c r="W425" s="268"/>
      <c r="X425" s="268"/>
      <c r="Y425" s="269"/>
      <c r="AA425" s="16"/>
    </row>
    <row r="426" spans="1:39" ht="22.5" customHeight="1" x14ac:dyDescent="0.2">
      <c r="A426" s="28"/>
      <c r="B426" s="795" t="s">
        <v>114</v>
      </c>
      <c r="C426" s="795"/>
      <c r="D426" s="795"/>
      <c r="E426" s="729"/>
      <c r="J426" s="46"/>
      <c r="P426" s="20"/>
      <c r="Q426" s="21"/>
      <c r="R426" s="21"/>
      <c r="S426" s="21"/>
      <c r="T426" s="21"/>
      <c r="U426" s="21"/>
      <c r="V426" s="21"/>
      <c r="W426" s="192"/>
      <c r="AC426" s="20"/>
    </row>
    <row r="427" spans="1:39" ht="15" customHeight="1" x14ac:dyDescent="0.2">
      <c r="A427" s="28"/>
      <c r="B427" s="729"/>
      <c r="C427" s="729"/>
      <c r="D427" s="729"/>
      <c r="E427" s="729"/>
      <c r="J427" s="46"/>
      <c r="P427" s="116"/>
      <c r="Q427" s="117"/>
      <c r="R427" s="117"/>
      <c r="S427" s="117"/>
      <c r="T427" s="117"/>
      <c r="U427" s="117"/>
      <c r="V427" s="117"/>
      <c r="W427" s="289"/>
      <c r="AC427" s="20"/>
    </row>
    <row r="428" spans="1:39" ht="15.75" customHeight="1" x14ac:dyDescent="0.2">
      <c r="B428" s="729"/>
      <c r="C428" s="729"/>
      <c r="D428" s="729"/>
      <c r="E428" s="729"/>
      <c r="F428" s="25"/>
      <c r="G428" s="25"/>
      <c r="H428" s="25"/>
      <c r="I428" s="26"/>
      <c r="J428" s="108"/>
      <c r="K428" s="29"/>
      <c r="P428" s="23"/>
      <c r="Q428" s="21"/>
      <c r="R428" s="21"/>
      <c r="S428" s="21"/>
      <c r="T428" s="21"/>
      <c r="U428" s="21"/>
      <c r="V428" s="21"/>
      <c r="W428" s="192"/>
      <c r="X428" s="290"/>
    </row>
    <row r="429" spans="1:39" ht="15.75" customHeight="1" x14ac:dyDescent="0.2">
      <c r="B429" s="555"/>
      <c r="C429" s="555"/>
      <c r="D429" s="555"/>
      <c r="E429" s="555"/>
      <c r="F429" s="25"/>
      <c r="G429" s="25"/>
      <c r="H429" s="25"/>
      <c r="I429" s="26"/>
      <c r="J429" s="108"/>
      <c r="K429" s="29"/>
      <c r="P429" s="23"/>
      <c r="Q429" s="21"/>
      <c r="R429" s="21"/>
      <c r="S429" s="21"/>
      <c r="T429" s="21"/>
      <c r="U429" s="21"/>
      <c r="V429" s="21"/>
      <c r="W429" s="192"/>
      <c r="X429" s="290"/>
    </row>
    <row r="430" spans="1:39" ht="15.75" customHeight="1" x14ac:dyDescent="0.2">
      <c r="B430" s="555"/>
      <c r="C430" s="555"/>
      <c r="D430" s="555"/>
      <c r="E430" s="555"/>
      <c r="F430" s="25"/>
      <c r="G430" s="25"/>
      <c r="H430" s="25"/>
      <c r="I430" s="26"/>
      <c r="J430" s="108"/>
      <c r="K430" s="29"/>
      <c r="P430" s="23"/>
      <c r="Q430" s="21"/>
      <c r="R430" s="21"/>
      <c r="S430" s="21"/>
      <c r="T430" s="21"/>
      <c r="U430" s="21"/>
      <c r="V430" s="21"/>
      <c r="W430" s="192"/>
      <c r="X430" s="290"/>
    </row>
    <row r="431" spans="1:39" ht="15.75" customHeight="1" x14ac:dyDescent="0.2">
      <c r="B431" s="555"/>
      <c r="C431" s="555"/>
      <c r="D431" s="555"/>
      <c r="E431" s="555"/>
      <c r="F431" s="25"/>
      <c r="G431" s="25"/>
      <c r="H431" s="25"/>
      <c r="I431" s="26"/>
      <c r="J431" s="108"/>
      <c r="K431" s="29"/>
      <c r="P431" s="23"/>
      <c r="Q431" s="21"/>
      <c r="R431" s="21"/>
      <c r="S431" s="21"/>
      <c r="T431" s="21"/>
      <c r="U431" s="21"/>
      <c r="V431" s="21"/>
      <c r="W431" s="192"/>
      <c r="X431" s="290"/>
    </row>
    <row r="432" spans="1:39" ht="15.75" customHeight="1" x14ac:dyDescent="0.2">
      <c r="B432" s="555"/>
      <c r="C432" s="555"/>
      <c r="D432" s="555"/>
      <c r="E432" s="555"/>
      <c r="F432" s="25"/>
      <c r="G432" s="25"/>
      <c r="H432" s="25"/>
      <c r="I432" s="26"/>
      <c r="J432" s="108"/>
      <c r="K432" s="29"/>
      <c r="P432" s="23"/>
      <c r="Q432" s="21"/>
      <c r="R432" s="21"/>
      <c r="S432" s="21"/>
      <c r="T432" s="21"/>
      <c r="U432" s="21"/>
      <c r="V432" s="21"/>
      <c r="W432" s="192"/>
      <c r="X432" s="290"/>
    </row>
    <row r="433" spans="1:28" ht="26.25" customHeight="1" x14ac:dyDescent="0.2">
      <c r="A433" s="25"/>
      <c r="B433" s="748" t="s">
        <v>206</v>
      </c>
      <c r="C433" s="748"/>
      <c r="D433" s="748"/>
      <c r="E433" s="748"/>
      <c r="F433" s="26"/>
      <c r="G433" s="108"/>
      <c r="M433" s="373"/>
      <c r="Q433" s="21"/>
      <c r="R433" s="21"/>
      <c r="S433" s="21"/>
      <c r="T433" s="21"/>
      <c r="U433" s="21"/>
      <c r="V433" s="21"/>
      <c r="W433" s="229"/>
    </row>
    <row r="434" spans="1:28" ht="15.75" customHeight="1" x14ac:dyDescent="0.2">
      <c r="A434" s="25"/>
      <c r="B434" s="497"/>
      <c r="C434" s="498"/>
      <c r="D434" s="498"/>
      <c r="E434" s="559"/>
      <c r="F434" s="19"/>
      <c r="M434" s="373"/>
      <c r="P434" s="19"/>
      <c r="Q434" s="765"/>
      <c r="R434" s="423"/>
      <c r="S434" s="423"/>
      <c r="T434" s="471"/>
      <c r="U434" s="471"/>
      <c r="V434" s="423"/>
      <c r="W434" s="229"/>
      <c r="X434" s="766"/>
      <c r="Y434" s="766"/>
      <c r="AB434" s="107"/>
    </row>
    <row r="435" spans="1:28" ht="15.75" customHeight="1" x14ac:dyDescent="0.2">
      <c r="A435" s="28"/>
      <c r="C435" s="767" t="s">
        <v>430</v>
      </c>
      <c r="D435" s="768"/>
      <c r="E435" s="768"/>
      <c r="F435" s="768"/>
      <c r="G435" s="768"/>
      <c r="H435" s="769"/>
      <c r="J435" s="377"/>
      <c r="K435" s="767" t="s">
        <v>431</v>
      </c>
      <c r="L435" s="768"/>
      <c r="M435" s="768"/>
      <c r="N435" s="769"/>
      <c r="O435" s="126"/>
      <c r="Q435" s="765"/>
      <c r="R435" s="423"/>
      <c r="S435" s="423"/>
      <c r="T435" s="471"/>
      <c r="U435" s="471"/>
      <c r="V435" s="423"/>
      <c r="W435" s="291"/>
      <c r="X435" s="292"/>
      <c r="Y435" s="292"/>
      <c r="AB435" s="83"/>
    </row>
    <row r="436" spans="1:28" s="44" customFormat="1" ht="33" customHeight="1" x14ac:dyDescent="0.2">
      <c r="A436" s="49"/>
      <c r="B436" s="376"/>
      <c r="C436" s="762" t="s">
        <v>432</v>
      </c>
      <c r="D436" s="763"/>
      <c r="E436" s="763"/>
      <c r="F436" s="800" t="s">
        <v>433</v>
      </c>
      <c r="G436" s="801"/>
      <c r="H436" s="802"/>
      <c r="I436" s="16"/>
      <c r="J436" s="376"/>
      <c r="K436" s="762" t="s">
        <v>434</v>
      </c>
      <c r="L436" s="764"/>
      <c r="M436" s="762" t="s">
        <v>435</v>
      </c>
      <c r="N436" s="764"/>
      <c r="O436" s="126"/>
      <c r="Q436" s="118"/>
      <c r="R436" s="423"/>
      <c r="S436" s="423"/>
      <c r="T436" s="471"/>
      <c r="U436" s="471"/>
      <c r="V436" s="423"/>
      <c r="W436" s="293"/>
      <c r="X436" s="294"/>
      <c r="Y436" s="294"/>
      <c r="Z436" s="295"/>
      <c r="AA436" s="295"/>
      <c r="AB436" s="31"/>
    </row>
    <row r="437" spans="1:28" x14ac:dyDescent="0.2">
      <c r="A437" s="28"/>
      <c r="B437" s="479" t="s">
        <v>43</v>
      </c>
      <c r="C437" s="479" t="s">
        <v>284</v>
      </c>
      <c r="D437" s="479" t="s">
        <v>44</v>
      </c>
      <c r="E437" s="600" t="s">
        <v>283</v>
      </c>
      <c r="F437" s="187" t="s">
        <v>31</v>
      </c>
      <c r="G437" s="187" t="s">
        <v>44</v>
      </c>
      <c r="H437" s="189" t="s">
        <v>283</v>
      </c>
      <c r="J437" s="479" t="s">
        <v>43</v>
      </c>
      <c r="K437" s="479" t="s">
        <v>190</v>
      </c>
      <c r="L437" s="479" t="s">
        <v>44</v>
      </c>
      <c r="M437" s="479" t="s">
        <v>31</v>
      </c>
      <c r="N437" s="701" t="s">
        <v>44</v>
      </c>
      <c r="O437" s="126"/>
      <c r="P437" s="119"/>
      <c r="Q437" s="119"/>
      <c r="R437" s="119"/>
      <c r="S437" s="119"/>
      <c r="T437" s="119"/>
      <c r="U437" s="119"/>
      <c r="V437" s="296"/>
      <c r="W437" s="297"/>
      <c r="X437" s="298"/>
      <c r="Z437" s="299"/>
      <c r="AA437" s="120"/>
      <c r="AB437" s="121"/>
    </row>
    <row r="438" spans="1:28" s="41" customFormat="1" ht="22.5" customHeight="1" x14ac:dyDescent="0.2">
      <c r="A438" s="42"/>
      <c r="B438" s="633" t="s">
        <v>45</v>
      </c>
      <c r="C438" s="634">
        <v>711</v>
      </c>
      <c r="D438" s="635">
        <v>5681.4735539599997</v>
      </c>
      <c r="E438" s="636">
        <f>C438/$C$463</f>
        <v>0.31156879929886067</v>
      </c>
      <c r="F438" s="634">
        <v>579</v>
      </c>
      <c r="G438" s="635">
        <v>4450.9788215799999</v>
      </c>
      <c r="H438" s="636">
        <f t="shared" ref="H438:H462" si="9">F438/$F$463</f>
        <v>0.24471682163989855</v>
      </c>
      <c r="J438" s="633" t="s">
        <v>45</v>
      </c>
      <c r="K438" s="634">
        <v>298</v>
      </c>
      <c r="L438" s="702">
        <v>2649.0189841699998</v>
      </c>
      <c r="M438" s="634">
        <v>1047</v>
      </c>
      <c r="N438" s="703">
        <v>9291.1271170199998</v>
      </c>
      <c r="P438" s="122"/>
      <c r="Q438" s="122"/>
      <c r="R438" s="122"/>
      <c r="S438" s="122"/>
      <c r="T438" s="122"/>
      <c r="U438" s="122"/>
      <c r="V438" s="300"/>
      <c r="W438" s="301"/>
      <c r="X438" s="302"/>
      <c r="Y438" s="207"/>
      <c r="Z438" s="303"/>
      <c r="AA438" s="123"/>
      <c r="AB438" s="124"/>
    </row>
    <row r="439" spans="1:28" s="41" customFormat="1" x14ac:dyDescent="0.2">
      <c r="A439" s="42"/>
      <c r="B439" s="633" t="s">
        <v>46</v>
      </c>
      <c r="C439" s="634">
        <v>690</v>
      </c>
      <c r="D439" s="635">
        <v>7588.84268015</v>
      </c>
      <c r="E439" s="636">
        <f t="shared" ref="E439:E462" si="10">C439/$C$463</f>
        <v>0.3023663453111306</v>
      </c>
      <c r="F439" s="634">
        <v>566</v>
      </c>
      <c r="G439" s="635">
        <v>7594.7549819399992</v>
      </c>
      <c r="H439" s="636">
        <f t="shared" si="9"/>
        <v>0.23922231614539308</v>
      </c>
      <c r="J439" s="633" t="s">
        <v>46</v>
      </c>
      <c r="K439" s="634">
        <v>549</v>
      </c>
      <c r="L439" s="702">
        <v>5278.5245209499999</v>
      </c>
      <c r="M439" s="634">
        <v>807</v>
      </c>
      <c r="N439" s="703">
        <v>8243.9700159799995</v>
      </c>
      <c r="P439" s="122"/>
      <c r="Q439" s="122"/>
      <c r="R439" s="122"/>
      <c r="S439" s="122"/>
      <c r="T439" s="122"/>
      <c r="U439" s="122"/>
      <c r="V439" s="300"/>
      <c r="W439" s="301"/>
      <c r="X439" s="302"/>
      <c r="Y439" s="207"/>
      <c r="Z439" s="303"/>
      <c r="AA439" s="123"/>
      <c r="AB439" s="124"/>
    </row>
    <row r="440" spans="1:28" s="41" customFormat="1" x14ac:dyDescent="0.2">
      <c r="A440" s="42"/>
      <c r="B440" s="633" t="s">
        <v>47</v>
      </c>
      <c r="C440" s="634">
        <v>20</v>
      </c>
      <c r="D440" s="635">
        <v>305.12930568000002</v>
      </c>
      <c r="E440" s="636">
        <f t="shared" si="10"/>
        <v>8.7642418930762491E-3</v>
      </c>
      <c r="F440" s="634">
        <v>21</v>
      </c>
      <c r="G440" s="635">
        <v>328.80630112</v>
      </c>
      <c r="H440" s="636">
        <f t="shared" si="9"/>
        <v>8.8757396449704144E-3</v>
      </c>
      <c r="J440" s="633" t="s">
        <v>47</v>
      </c>
      <c r="K440" s="634">
        <v>26</v>
      </c>
      <c r="L440" s="702">
        <v>462.77162258999999</v>
      </c>
      <c r="M440" s="634">
        <v>29</v>
      </c>
      <c r="N440" s="703">
        <v>425.84056303</v>
      </c>
      <c r="O440" s="122"/>
      <c r="P440" s="122"/>
      <c r="Q440" s="122"/>
      <c r="R440" s="122"/>
      <c r="S440" s="122"/>
      <c r="T440" s="122"/>
      <c r="U440" s="122"/>
      <c r="V440" s="300"/>
      <c r="W440" s="301"/>
      <c r="X440" s="302"/>
      <c r="Y440" s="207"/>
      <c r="Z440" s="207"/>
      <c r="AA440" s="125"/>
    </row>
    <row r="441" spans="1:28" s="41" customFormat="1" x14ac:dyDescent="0.2">
      <c r="A441" s="42"/>
      <c r="B441" s="633" t="s">
        <v>48</v>
      </c>
      <c r="C441" s="634">
        <v>2</v>
      </c>
      <c r="D441" s="635">
        <v>12.53</v>
      </c>
      <c r="E441" s="636">
        <f t="shared" si="10"/>
        <v>8.7642418930762491E-4</v>
      </c>
      <c r="F441" s="634">
        <v>8</v>
      </c>
      <c r="G441" s="635">
        <v>70.04202029999999</v>
      </c>
      <c r="H441" s="636">
        <f t="shared" si="9"/>
        <v>3.3812341504649195E-3</v>
      </c>
      <c r="J441" s="633" t="s">
        <v>48</v>
      </c>
      <c r="K441" s="634">
        <v>66</v>
      </c>
      <c r="L441" s="702">
        <v>402.404</v>
      </c>
      <c r="M441" s="634">
        <v>78</v>
      </c>
      <c r="N441" s="703">
        <v>1022.8926004099999</v>
      </c>
      <c r="O441" s="126"/>
      <c r="P441" s="126"/>
      <c r="Q441" s="126"/>
      <c r="R441" s="126"/>
      <c r="S441" s="126"/>
      <c r="T441" s="126"/>
      <c r="U441" s="126"/>
      <c r="V441" s="300"/>
      <c r="W441" s="301"/>
      <c r="X441" s="302"/>
      <c r="Y441" s="207"/>
      <c r="Z441" s="303"/>
      <c r="AA441" s="123"/>
      <c r="AB441" s="124"/>
    </row>
    <row r="442" spans="1:28" s="41" customFormat="1" x14ac:dyDescent="0.2">
      <c r="A442" s="42"/>
      <c r="B442" s="633" t="s">
        <v>49</v>
      </c>
      <c r="C442" s="634">
        <v>4</v>
      </c>
      <c r="D442" s="635">
        <v>25.463999999999999</v>
      </c>
      <c r="E442" s="636">
        <f t="shared" si="10"/>
        <v>1.7528483786152498E-3</v>
      </c>
      <c r="F442" s="634">
        <v>4</v>
      </c>
      <c r="G442" s="635">
        <v>23.606000000000002</v>
      </c>
      <c r="H442" s="636">
        <f t="shared" si="9"/>
        <v>1.6906170752324597E-3</v>
      </c>
      <c r="J442" s="633" t="s">
        <v>49</v>
      </c>
      <c r="K442" s="634">
        <v>10</v>
      </c>
      <c r="L442" s="702">
        <v>63.078000000000003</v>
      </c>
      <c r="M442" s="634">
        <v>11</v>
      </c>
      <c r="N442" s="703">
        <v>68.09</v>
      </c>
      <c r="O442" s="126"/>
      <c r="P442" s="126"/>
      <c r="Q442" s="126"/>
      <c r="R442" s="126"/>
      <c r="S442" s="126"/>
      <c r="T442" s="126"/>
      <c r="U442" s="126"/>
      <c r="V442" s="300"/>
      <c r="W442" s="301"/>
      <c r="X442" s="302"/>
      <c r="Y442" s="207"/>
      <c r="Z442" s="303"/>
      <c r="AA442" s="123"/>
      <c r="AB442" s="124"/>
    </row>
    <row r="443" spans="1:28" s="41" customFormat="1" x14ac:dyDescent="0.2">
      <c r="A443" s="42"/>
      <c r="B443" s="633" t="s">
        <v>50</v>
      </c>
      <c r="C443" s="634">
        <v>65</v>
      </c>
      <c r="D443" s="635">
        <v>522.11966289999998</v>
      </c>
      <c r="E443" s="636">
        <f t="shared" si="10"/>
        <v>2.848378615249781E-2</v>
      </c>
      <c r="F443" s="634">
        <v>74</v>
      </c>
      <c r="G443" s="635">
        <v>610.78517912999996</v>
      </c>
      <c r="H443" s="636">
        <f t="shared" si="9"/>
        <v>3.127641589180051E-2</v>
      </c>
      <c r="J443" s="633" t="s">
        <v>50</v>
      </c>
      <c r="K443" s="634">
        <v>138</v>
      </c>
      <c r="L443" s="702">
        <v>878.45912815000008</v>
      </c>
      <c r="M443" s="634">
        <v>141</v>
      </c>
      <c r="N443" s="703">
        <v>909.62521020000008</v>
      </c>
      <c r="O443" s="122"/>
      <c r="P443" s="122"/>
      <c r="Q443" s="122"/>
      <c r="R443" s="122"/>
      <c r="S443" s="122"/>
      <c r="T443" s="122"/>
      <c r="U443" s="122"/>
      <c r="V443" s="300"/>
      <c r="W443" s="301"/>
      <c r="X443" s="302"/>
      <c r="Y443" s="207"/>
      <c r="Z443" s="303"/>
      <c r="AA443" s="123"/>
      <c r="AB443" s="124"/>
    </row>
    <row r="444" spans="1:28" s="41" customFormat="1" x14ac:dyDescent="0.2">
      <c r="A444" s="42"/>
      <c r="B444" s="633" t="s">
        <v>113</v>
      </c>
      <c r="C444" s="634">
        <v>236</v>
      </c>
      <c r="D444" s="635">
        <v>1914.8295256900001</v>
      </c>
      <c r="E444" s="636">
        <f t="shared" si="10"/>
        <v>0.10341805433829973</v>
      </c>
      <c r="F444" s="634">
        <v>124</v>
      </c>
      <c r="G444" s="635">
        <v>993.72804408000002</v>
      </c>
      <c r="H444" s="636">
        <f t="shared" si="9"/>
        <v>5.2409129332206254E-2</v>
      </c>
      <c r="J444" s="633" t="s">
        <v>113</v>
      </c>
      <c r="K444" s="634">
        <v>104</v>
      </c>
      <c r="L444" s="702">
        <v>987.86232272999996</v>
      </c>
      <c r="M444" s="634">
        <v>138</v>
      </c>
      <c r="N444" s="703">
        <v>1179.0852138800001</v>
      </c>
      <c r="O444" s="122"/>
      <c r="P444" s="122"/>
      <c r="Q444" s="122"/>
      <c r="R444" s="122"/>
      <c r="S444" s="122"/>
      <c r="T444" s="122"/>
      <c r="U444" s="122"/>
      <c r="V444" s="300"/>
      <c r="W444" s="301"/>
      <c r="X444" s="302"/>
      <c r="Y444" s="207"/>
      <c r="Z444" s="303"/>
      <c r="AA444" s="123"/>
      <c r="AB444" s="124"/>
    </row>
    <row r="445" spans="1:28" s="41" customFormat="1" x14ac:dyDescent="0.2">
      <c r="A445" s="42"/>
      <c r="B445" s="633" t="s">
        <v>207</v>
      </c>
      <c r="C445" s="634">
        <v>153</v>
      </c>
      <c r="D445" s="635">
        <v>1641.7794351799998</v>
      </c>
      <c r="E445" s="636">
        <f t="shared" si="10"/>
        <v>6.704645048203331E-2</v>
      </c>
      <c r="F445" s="634">
        <v>225</v>
      </c>
      <c r="G445" s="635">
        <v>2319.8122876500001</v>
      </c>
      <c r="H445" s="636">
        <f t="shared" si="9"/>
        <v>9.5097210481825872E-2</v>
      </c>
      <c r="J445" s="633" t="s">
        <v>228</v>
      </c>
      <c r="K445" s="634">
        <v>259</v>
      </c>
      <c r="L445" s="702">
        <v>3173.47006852</v>
      </c>
      <c r="M445" s="634">
        <v>410</v>
      </c>
      <c r="N445" s="703">
        <v>5160.5044076999993</v>
      </c>
      <c r="O445" s="122"/>
      <c r="P445" s="122"/>
      <c r="Q445" s="122"/>
      <c r="R445" s="122"/>
      <c r="S445" s="122"/>
      <c r="T445" s="122"/>
      <c r="U445" s="122"/>
      <c r="V445" s="300"/>
      <c r="W445" s="301"/>
      <c r="X445" s="302"/>
      <c r="Y445" s="207"/>
      <c r="Z445" s="303"/>
      <c r="AA445" s="123"/>
      <c r="AB445" s="124"/>
    </row>
    <row r="446" spans="1:28" s="41" customFormat="1" x14ac:dyDescent="0.2">
      <c r="A446" s="42"/>
      <c r="B446" s="633" t="s">
        <v>51</v>
      </c>
      <c r="C446" s="634">
        <v>119</v>
      </c>
      <c r="D446" s="635">
        <v>1433.3953291799999</v>
      </c>
      <c r="E446" s="636">
        <f t="shared" si="10"/>
        <v>5.2147239263803678E-2</v>
      </c>
      <c r="F446" s="634">
        <v>185</v>
      </c>
      <c r="G446" s="635">
        <v>1703.61727529</v>
      </c>
      <c r="H446" s="636">
        <f t="shared" si="9"/>
        <v>7.8191039729501269E-2</v>
      </c>
      <c r="J446" s="633" t="s">
        <v>51</v>
      </c>
      <c r="K446" s="634">
        <v>194</v>
      </c>
      <c r="L446" s="702">
        <v>2899.1842150399998</v>
      </c>
      <c r="M446" s="634">
        <v>169</v>
      </c>
      <c r="N446" s="703">
        <v>1581.48645558</v>
      </c>
      <c r="O446" s="122"/>
      <c r="P446" s="122"/>
      <c r="Q446" s="122"/>
      <c r="R446" s="122"/>
      <c r="S446" s="122"/>
      <c r="T446" s="122"/>
      <c r="U446" s="122"/>
      <c r="V446" s="300"/>
      <c r="W446" s="301"/>
      <c r="X446" s="302"/>
      <c r="Y446" s="207"/>
      <c r="Z446" s="303"/>
      <c r="AA446" s="123"/>
      <c r="AB446" s="124"/>
    </row>
    <row r="447" spans="1:28" s="41" customFormat="1" x14ac:dyDescent="0.2">
      <c r="A447" s="42"/>
      <c r="B447" s="633" t="s">
        <v>208</v>
      </c>
      <c r="C447" s="634">
        <v>40</v>
      </c>
      <c r="D447" s="635">
        <v>384.24629661999995</v>
      </c>
      <c r="E447" s="636">
        <f t="shared" si="10"/>
        <v>1.7528483786152498E-2</v>
      </c>
      <c r="F447" s="634">
        <v>83</v>
      </c>
      <c r="G447" s="635">
        <v>867.71782469000004</v>
      </c>
      <c r="H447" s="636">
        <f t="shared" si="9"/>
        <v>3.5080304311073542E-2</v>
      </c>
      <c r="J447" s="633" t="s">
        <v>156</v>
      </c>
      <c r="K447" s="634">
        <v>159</v>
      </c>
      <c r="L447" s="702">
        <v>2659.7172957299999</v>
      </c>
      <c r="M447" s="634">
        <v>155</v>
      </c>
      <c r="N447" s="703">
        <v>1334.9109718500001</v>
      </c>
      <c r="O447" s="122"/>
      <c r="P447" s="122"/>
      <c r="Q447" s="122"/>
      <c r="R447" s="122"/>
      <c r="S447" s="122"/>
      <c r="T447" s="122"/>
      <c r="U447" s="122"/>
      <c r="V447" s="300"/>
      <c r="W447" s="301"/>
      <c r="X447" s="302"/>
      <c r="Y447" s="207"/>
      <c r="Z447" s="303"/>
      <c r="AA447" s="123"/>
      <c r="AB447" s="124"/>
    </row>
    <row r="448" spans="1:28" s="41" customFormat="1" x14ac:dyDescent="0.2">
      <c r="A448" s="42"/>
      <c r="B448" s="633" t="s">
        <v>209</v>
      </c>
      <c r="C448" s="634">
        <v>55</v>
      </c>
      <c r="D448" s="635">
        <v>437.24324137000002</v>
      </c>
      <c r="E448" s="636">
        <f t="shared" si="10"/>
        <v>2.4101665205959685E-2</v>
      </c>
      <c r="F448" s="634">
        <v>111</v>
      </c>
      <c r="G448" s="635">
        <v>1034.0675386299999</v>
      </c>
      <c r="H448" s="636">
        <f t="shared" si="9"/>
        <v>4.6914623837700759E-2</v>
      </c>
      <c r="J448" s="633" t="s">
        <v>124</v>
      </c>
      <c r="K448" s="634">
        <v>86</v>
      </c>
      <c r="L448" s="702">
        <v>828.3965386299999</v>
      </c>
      <c r="M448" s="634">
        <v>89</v>
      </c>
      <c r="N448" s="703">
        <v>672.11400000000003</v>
      </c>
      <c r="O448" s="122"/>
      <c r="P448" s="122"/>
      <c r="Q448" s="122"/>
      <c r="R448" s="122"/>
      <c r="S448" s="122"/>
      <c r="T448" s="122"/>
      <c r="U448" s="122"/>
      <c r="V448" s="300"/>
      <c r="W448" s="301"/>
      <c r="X448" s="302"/>
      <c r="Y448" s="207"/>
      <c r="Z448" s="303"/>
      <c r="AA448" s="123"/>
      <c r="AB448" s="124"/>
    </row>
    <row r="449" spans="1:28" s="41" customFormat="1" x14ac:dyDescent="0.2">
      <c r="A449" s="42"/>
      <c r="B449" s="633" t="s">
        <v>62</v>
      </c>
      <c r="C449" s="634">
        <v>5</v>
      </c>
      <c r="D449" s="635">
        <v>37.869</v>
      </c>
      <c r="E449" s="636">
        <f t="shared" si="10"/>
        <v>2.1910604732690623E-3</v>
      </c>
      <c r="F449" s="634">
        <v>43</v>
      </c>
      <c r="G449" s="635">
        <v>356.88200000000001</v>
      </c>
      <c r="H449" s="636">
        <f t="shared" si="9"/>
        <v>1.8174133558748945E-2</v>
      </c>
      <c r="J449" s="633" t="s">
        <v>62</v>
      </c>
      <c r="K449" s="634">
        <v>7</v>
      </c>
      <c r="L449" s="702">
        <v>54.895000000000003</v>
      </c>
      <c r="M449" s="634">
        <v>53</v>
      </c>
      <c r="N449" s="703">
        <v>408.21100000000001</v>
      </c>
      <c r="O449" s="122"/>
      <c r="P449" s="122"/>
      <c r="Q449" s="122"/>
      <c r="R449" s="122"/>
      <c r="S449" s="122"/>
      <c r="T449" s="122"/>
      <c r="U449" s="122"/>
      <c r="V449" s="300"/>
      <c r="W449" s="301"/>
      <c r="X449" s="302"/>
      <c r="Y449" s="207"/>
      <c r="Z449" s="303"/>
      <c r="AA449" s="123"/>
      <c r="AB449" s="124"/>
    </row>
    <row r="450" spans="1:28" s="41" customFormat="1" x14ac:dyDescent="0.2">
      <c r="A450" s="42"/>
      <c r="B450" s="633" t="s">
        <v>210</v>
      </c>
      <c r="C450" s="634">
        <v>2</v>
      </c>
      <c r="D450" s="635">
        <v>15.167999999999999</v>
      </c>
      <c r="E450" s="636">
        <f t="shared" si="10"/>
        <v>8.7642418930762491E-4</v>
      </c>
      <c r="F450" s="634">
        <v>4</v>
      </c>
      <c r="G450" s="635">
        <v>34.085000000000001</v>
      </c>
      <c r="H450" s="636">
        <f t="shared" si="9"/>
        <v>1.6906170752324597E-3</v>
      </c>
      <c r="J450" s="633" t="s">
        <v>229</v>
      </c>
      <c r="K450" s="634">
        <v>11</v>
      </c>
      <c r="L450" s="702">
        <v>81.53</v>
      </c>
      <c r="M450" s="634">
        <v>10</v>
      </c>
      <c r="N450" s="703">
        <v>74.459999999999994</v>
      </c>
      <c r="O450" s="122"/>
      <c r="P450" s="465"/>
      <c r="Q450" s="122"/>
      <c r="R450" s="122"/>
      <c r="S450" s="122"/>
      <c r="T450" s="122"/>
      <c r="U450" s="122"/>
      <c r="V450" s="300"/>
      <c r="W450" s="301"/>
      <c r="X450" s="302"/>
      <c r="Y450" s="207"/>
      <c r="Z450" s="303"/>
      <c r="AA450" s="123"/>
      <c r="AB450" s="124"/>
    </row>
    <row r="451" spans="1:28" s="41" customFormat="1" x14ac:dyDescent="0.2">
      <c r="A451" s="42"/>
      <c r="B451" s="633" t="s">
        <v>211</v>
      </c>
      <c r="C451" s="634">
        <v>37</v>
      </c>
      <c r="D451" s="635">
        <v>301.56856400000004</v>
      </c>
      <c r="E451" s="636">
        <f t="shared" si="10"/>
        <v>1.621384750219106E-2</v>
      </c>
      <c r="F451" s="634">
        <v>96</v>
      </c>
      <c r="G451" s="635">
        <v>761.68317330000002</v>
      </c>
      <c r="H451" s="636">
        <f t="shared" si="9"/>
        <v>4.0574809805579037E-2</v>
      </c>
      <c r="J451" s="633" t="s">
        <v>230</v>
      </c>
      <c r="K451" s="634">
        <v>19</v>
      </c>
      <c r="L451" s="702">
        <v>135.52600000000001</v>
      </c>
      <c r="M451" s="634">
        <v>44</v>
      </c>
      <c r="N451" s="703">
        <v>327.68182838999996</v>
      </c>
      <c r="O451" s="122"/>
      <c r="P451" s="465"/>
      <c r="Q451" s="122"/>
      <c r="R451" s="122"/>
      <c r="S451" s="122"/>
      <c r="T451" s="122"/>
      <c r="U451" s="122"/>
      <c r="V451" s="300"/>
      <c r="W451" s="301"/>
      <c r="X451" s="302"/>
      <c r="Y451" s="207"/>
      <c r="Z451" s="303"/>
      <c r="AA451" s="123"/>
      <c r="AB451" s="124"/>
    </row>
    <row r="452" spans="1:28" s="41" customFormat="1" x14ac:dyDescent="0.2">
      <c r="A452" s="42"/>
      <c r="B452" s="633" t="s">
        <v>122</v>
      </c>
      <c r="C452" s="634">
        <v>32</v>
      </c>
      <c r="D452" s="635">
        <v>266.33199999999999</v>
      </c>
      <c r="E452" s="636">
        <f t="shared" si="10"/>
        <v>1.4022787028921999E-2</v>
      </c>
      <c r="F452" s="634">
        <v>64</v>
      </c>
      <c r="G452" s="635">
        <v>531.61400000000003</v>
      </c>
      <c r="H452" s="636">
        <f t="shared" si="9"/>
        <v>2.7049873203719356E-2</v>
      </c>
      <c r="J452" s="633" t="s">
        <v>122</v>
      </c>
      <c r="K452" s="634">
        <v>34</v>
      </c>
      <c r="L452" s="702">
        <v>242.95599999999999</v>
      </c>
      <c r="M452" s="634">
        <v>131</v>
      </c>
      <c r="N452" s="703">
        <v>1057.0588255499999</v>
      </c>
      <c r="O452" s="122"/>
      <c r="P452" s="122"/>
      <c r="Q452" s="122"/>
      <c r="R452" s="122"/>
      <c r="S452" s="122"/>
      <c r="T452" s="122"/>
      <c r="U452" s="122"/>
      <c r="V452" s="300"/>
      <c r="W452" s="301"/>
      <c r="X452" s="302"/>
      <c r="Y452" s="207"/>
      <c r="Z452" s="303"/>
      <c r="AA452" s="123"/>
      <c r="AB452" s="124"/>
    </row>
    <row r="453" spans="1:28" s="41" customFormat="1" x14ac:dyDescent="0.2">
      <c r="A453" s="42"/>
      <c r="B453" s="633" t="s">
        <v>135</v>
      </c>
      <c r="C453" s="634">
        <v>0</v>
      </c>
      <c r="D453" s="635">
        <v>0</v>
      </c>
      <c r="E453" s="636">
        <f t="shared" si="10"/>
        <v>0</v>
      </c>
      <c r="F453" s="634">
        <v>0</v>
      </c>
      <c r="G453" s="635">
        <v>0</v>
      </c>
      <c r="H453" s="636">
        <f t="shared" si="9"/>
        <v>0</v>
      </c>
      <c r="J453" s="633" t="s">
        <v>135</v>
      </c>
      <c r="K453" s="634">
        <v>0</v>
      </c>
      <c r="L453" s="702">
        <v>0</v>
      </c>
      <c r="M453" s="634">
        <v>0</v>
      </c>
      <c r="N453" s="703">
        <v>0</v>
      </c>
      <c r="O453" s="122"/>
      <c r="P453" s="122"/>
      <c r="Q453" s="122"/>
      <c r="R453" s="122"/>
      <c r="S453" s="122"/>
      <c r="T453" s="122"/>
      <c r="U453" s="122"/>
      <c r="V453" s="300"/>
      <c r="W453" s="301"/>
      <c r="X453" s="302"/>
      <c r="Y453" s="535"/>
      <c r="Z453" s="535"/>
      <c r="AA453" s="125"/>
    </row>
    <row r="454" spans="1:28" s="41" customFormat="1" x14ac:dyDescent="0.2">
      <c r="A454" s="42"/>
      <c r="B454" s="633" t="s">
        <v>242</v>
      </c>
      <c r="C454" s="634">
        <v>44</v>
      </c>
      <c r="D454" s="635">
        <v>340.25420886999996</v>
      </c>
      <c r="E454" s="636">
        <f t="shared" si="10"/>
        <v>1.9281332164767746E-2</v>
      </c>
      <c r="F454" s="634">
        <v>68</v>
      </c>
      <c r="G454" s="635">
        <v>682.25985205000006</v>
      </c>
      <c r="H454" s="636">
        <f t="shared" si="9"/>
        <v>2.8740490278951817E-2</v>
      </c>
      <c r="J454" s="633" t="s">
        <v>242</v>
      </c>
      <c r="K454" s="634">
        <v>10</v>
      </c>
      <c r="L454" s="703">
        <v>102.56100000000001</v>
      </c>
      <c r="M454" s="634">
        <v>47</v>
      </c>
      <c r="N454" s="703">
        <v>346.36900000000003</v>
      </c>
      <c r="O454" s="122"/>
      <c r="P454" s="122"/>
      <c r="Q454" s="122"/>
      <c r="R454" s="122"/>
      <c r="S454" s="122"/>
      <c r="T454" s="122"/>
      <c r="U454" s="122"/>
      <c r="V454" s="300"/>
      <c r="W454" s="301"/>
      <c r="X454" s="302"/>
      <c r="Y454" s="207"/>
      <c r="Z454" s="303"/>
      <c r="AA454" s="123"/>
      <c r="AB454" s="124"/>
    </row>
    <row r="455" spans="1:28" s="41" customFormat="1" x14ac:dyDescent="0.2">
      <c r="A455" s="42"/>
      <c r="B455" s="633" t="s">
        <v>212</v>
      </c>
      <c r="C455" s="634">
        <v>0</v>
      </c>
      <c r="D455" s="635">
        <v>0</v>
      </c>
      <c r="E455" s="636">
        <f t="shared" si="10"/>
        <v>0</v>
      </c>
      <c r="F455" s="634">
        <v>4</v>
      </c>
      <c r="G455" s="635">
        <v>34.28</v>
      </c>
      <c r="H455" s="636">
        <f t="shared" si="9"/>
        <v>1.6906170752324597E-3</v>
      </c>
      <c r="J455" s="633" t="s">
        <v>231</v>
      </c>
      <c r="K455" s="634">
        <v>0</v>
      </c>
      <c r="L455" s="702">
        <v>0</v>
      </c>
      <c r="M455" s="634">
        <v>0</v>
      </c>
      <c r="N455" s="703">
        <v>0</v>
      </c>
      <c r="P455" s="92"/>
      <c r="Q455" s="92"/>
      <c r="R455" s="92"/>
      <c r="S455" s="92"/>
      <c r="T455" s="92"/>
      <c r="U455" s="92"/>
      <c r="V455" s="300"/>
      <c r="W455" s="301"/>
      <c r="X455" s="302"/>
      <c r="Y455" s="207"/>
      <c r="Z455" s="207"/>
      <c r="AA455" s="123"/>
      <c r="AB455" s="124"/>
    </row>
    <row r="456" spans="1:28" s="41" customFormat="1" x14ac:dyDescent="0.2">
      <c r="A456" s="42"/>
      <c r="B456" s="633" t="s">
        <v>118</v>
      </c>
      <c r="C456" s="634">
        <v>21</v>
      </c>
      <c r="D456" s="635">
        <v>162.50299999999999</v>
      </c>
      <c r="E456" s="636">
        <f>C456/$C$463</f>
        <v>9.202453987730062E-3</v>
      </c>
      <c r="F456" s="634">
        <v>44</v>
      </c>
      <c r="G456" s="635">
        <v>344.77586812000004</v>
      </c>
      <c r="H456" s="636">
        <f t="shared" si="9"/>
        <v>1.8596787827557058E-2</v>
      </c>
      <c r="J456" s="633" t="s">
        <v>118</v>
      </c>
      <c r="K456" s="634">
        <v>24</v>
      </c>
      <c r="L456" s="702">
        <v>222.74122037000001</v>
      </c>
      <c r="M456" s="634">
        <v>21</v>
      </c>
      <c r="N456" s="703">
        <v>199.01222037000002</v>
      </c>
      <c r="P456" s="92"/>
      <c r="Q456" s="92"/>
      <c r="R456" s="92"/>
      <c r="S456" s="92"/>
      <c r="T456" s="92"/>
      <c r="U456" s="92"/>
      <c r="V456" s="300"/>
      <c r="W456" s="301"/>
      <c r="X456" s="302"/>
      <c r="Y456" s="301"/>
      <c r="Z456" s="207"/>
      <c r="AA456" s="123"/>
      <c r="AB456" s="124"/>
    </row>
    <row r="457" spans="1:28" s="41" customFormat="1" x14ac:dyDescent="0.2">
      <c r="A457" s="42"/>
      <c r="B457" s="633" t="s">
        <v>186</v>
      </c>
      <c r="C457" s="634">
        <v>1</v>
      </c>
      <c r="D457" s="635">
        <v>6.3170000000000002</v>
      </c>
      <c r="E457" s="636">
        <f t="shared" si="10"/>
        <v>4.3821209465381246E-4</v>
      </c>
      <c r="F457" s="634">
        <v>1</v>
      </c>
      <c r="G457" s="635">
        <v>6.3170000000000002</v>
      </c>
      <c r="H457" s="636">
        <f t="shared" si="9"/>
        <v>4.2265426880811494E-4</v>
      </c>
      <c r="J457" s="633" t="s">
        <v>232</v>
      </c>
      <c r="K457" s="634">
        <v>1</v>
      </c>
      <c r="L457" s="703">
        <v>6.2309999999999999</v>
      </c>
      <c r="M457" s="634">
        <v>0</v>
      </c>
      <c r="N457" s="703">
        <v>0</v>
      </c>
      <c r="P457" s="92"/>
      <c r="Q457" s="92"/>
      <c r="R457" s="92"/>
      <c r="S457" s="92"/>
      <c r="T457" s="92"/>
      <c r="U457" s="92"/>
      <c r="V457" s="300"/>
      <c r="W457" s="301"/>
      <c r="X457" s="302"/>
      <c r="Y457" s="304"/>
      <c r="Z457" s="300"/>
      <c r="AA457" s="50"/>
    </row>
    <row r="458" spans="1:28" s="41" customFormat="1" x14ac:dyDescent="0.2">
      <c r="A458" s="42"/>
      <c r="B458" s="633" t="s">
        <v>202</v>
      </c>
      <c r="C458" s="634">
        <v>3</v>
      </c>
      <c r="D458" s="635">
        <v>21.094999999999999</v>
      </c>
      <c r="E458" s="636">
        <f t="shared" si="10"/>
        <v>1.3146362839614374E-3</v>
      </c>
      <c r="F458" s="634">
        <v>0</v>
      </c>
      <c r="G458" s="635">
        <v>0</v>
      </c>
      <c r="H458" s="636">
        <f t="shared" si="9"/>
        <v>0</v>
      </c>
      <c r="J458" s="633" t="s">
        <v>202</v>
      </c>
      <c r="K458" s="634">
        <v>1</v>
      </c>
      <c r="L458" s="702">
        <v>5.2750000000000004</v>
      </c>
      <c r="M458" s="634">
        <v>2</v>
      </c>
      <c r="N458" s="703">
        <v>17.614999999999998</v>
      </c>
      <c r="P458" s="123"/>
      <c r="Q458" s="123"/>
      <c r="R458" s="123"/>
      <c r="S458" s="123"/>
      <c r="T458" s="123"/>
      <c r="U458" s="123"/>
      <c r="V458" s="302"/>
      <c r="W458" s="300"/>
      <c r="X458" s="301"/>
      <c r="Y458" s="264"/>
      <c r="Z458" s="300"/>
      <c r="AA458" s="93"/>
    </row>
    <row r="459" spans="1:28" s="41" customFormat="1" x14ac:dyDescent="0.2">
      <c r="A459" s="42"/>
      <c r="B459" s="633" t="s">
        <v>227</v>
      </c>
      <c r="C459" s="634">
        <v>1</v>
      </c>
      <c r="D459" s="635">
        <v>7.63</v>
      </c>
      <c r="E459" s="636">
        <f t="shared" si="10"/>
        <v>4.3821209465381246E-4</v>
      </c>
      <c r="F459" s="634">
        <v>6</v>
      </c>
      <c r="G459" s="635">
        <v>54.137050350000003</v>
      </c>
      <c r="H459" s="636">
        <f t="shared" si="9"/>
        <v>2.5359256128486898E-3</v>
      </c>
      <c r="J459" s="633" t="s">
        <v>227</v>
      </c>
      <c r="K459" s="634">
        <v>3</v>
      </c>
      <c r="L459" s="702">
        <v>24.78</v>
      </c>
      <c r="M459" s="634">
        <v>4</v>
      </c>
      <c r="N459" s="703">
        <v>31.95</v>
      </c>
      <c r="P459" s="123"/>
      <c r="Q459" s="123"/>
      <c r="R459" s="123"/>
      <c r="S459" s="123"/>
      <c r="T459" s="123"/>
      <c r="U459" s="123"/>
      <c r="V459" s="302"/>
      <c r="W459" s="300"/>
      <c r="X459" s="301"/>
      <c r="Y459" s="264"/>
      <c r="Z459" s="300"/>
      <c r="AA459" s="93"/>
    </row>
    <row r="460" spans="1:28" s="41" customFormat="1" x14ac:dyDescent="0.2">
      <c r="A460" s="42"/>
      <c r="B460" s="633" t="s">
        <v>225</v>
      </c>
      <c r="C460" s="634">
        <v>20</v>
      </c>
      <c r="D460" s="635">
        <v>173.90162282</v>
      </c>
      <c r="E460" s="636">
        <f t="shared" si="10"/>
        <v>8.7642418930762491E-3</v>
      </c>
      <c r="F460" s="634">
        <v>31</v>
      </c>
      <c r="G460" s="635">
        <v>257.27005962999999</v>
      </c>
      <c r="H460" s="636">
        <f t="shared" si="9"/>
        <v>1.3102282333051564E-2</v>
      </c>
      <c r="J460" s="633" t="s">
        <v>225</v>
      </c>
      <c r="K460" s="634">
        <v>23</v>
      </c>
      <c r="L460" s="702">
        <v>190.053</v>
      </c>
      <c r="M460" s="634">
        <v>26</v>
      </c>
      <c r="N460" s="703">
        <v>203.125</v>
      </c>
      <c r="P460" s="123"/>
      <c r="Q460" s="123"/>
      <c r="R460" s="123"/>
      <c r="S460" s="123"/>
      <c r="T460" s="123"/>
      <c r="U460" s="123"/>
      <c r="V460" s="302"/>
      <c r="W460" s="300"/>
      <c r="X460" s="301"/>
      <c r="Y460" s="264"/>
      <c r="Z460" s="300"/>
      <c r="AA460" s="93"/>
    </row>
    <row r="461" spans="1:28" s="41" customFormat="1" x14ac:dyDescent="0.2">
      <c r="A461" s="42"/>
      <c r="B461" s="633" t="s">
        <v>203</v>
      </c>
      <c r="C461" s="634">
        <v>21</v>
      </c>
      <c r="D461" s="635">
        <v>157.77600000000001</v>
      </c>
      <c r="E461" s="636">
        <f t="shared" si="10"/>
        <v>9.202453987730062E-3</v>
      </c>
      <c r="F461" s="634">
        <v>25</v>
      </c>
      <c r="G461" s="635">
        <v>189.19200000000001</v>
      </c>
      <c r="H461" s="636">
        <f t="shared" si="9"/>
        <v>1.0566356720202874E-2</v>
      </c>
      <c r="J461" s="633" t="s">
        <v>203</v>
      </c>
      <c r="K461" s="634">
        <v>4</v>
      </c>
      <c r="L461" s="703">
        <v>35.468000000000004</v>
      </c>
      <c r="M461" s="634">
        <v>26</v>
      </c>
      <c r="N461" s="703">
        <v>189.57499999999999</v>
      </c>
      <c r="P461" s="123"/>
      <c r="Q461" s="123"/>
      <c r="R461" s="123"/>
      <c r="S461" s="123"/>
      <c r="T461" s="123"/>
      <c r="U461" s="123"/>
      <c r="V461" s="302"/>
      <c r="W461" s="300"/>
      <c r="X461" s="301"/>
      <c r="Y461" s="264"/>
      <c r="Z461" s="300"/>
      <c r="AA461" s="93"/>
    </row>
    <row r="462" spans="1:28" s="41" customFormat="1" x14ac:dyDescent="0.2">
      <c r="A462" s="42"/>
      <c r="B462" s="633" t="s">
        <v>149</v>
      </c>
      <c r="C462" s="634">
        <v>0</v>
      </c>
      <c r="D462" s="635">
        <v>0</v>
      </c>
      <c r="E462" s="636">
        <f t="shared" si="10"/>
        <v>0</v>
      </c>
      <c r="F462" s="634">
        <v>0</v>
      </c>
      <c r="G462" s="635">
        <v>0</v>
      </c>
      <c r="H462" s="636">
        <f t="shared" si="9"/>
        <v>0</v>
      </c>
      <c r="J462" s="633" t="s">
        <v>149</v>
      </c>
      <c r="K462" s="634">
        <v>0</v>
      </c>
      <c r="L462" s="703">
        <v>0</v>
      </c>
      <c r="M462" s="634">
        <v>0</v>
      </c>
      <c r="N462" s="703">
        <v>0</v>
      </c>
      <c r="P462" s="123"/>
      <c r="Q462" s="123"/>
      <c r="R462" s="123"/>
      <c r="S462" s="123"/>
      <c r="T462" s="123"/>
      <c r="U462" s="123"/>
      <c r="V462" s="302"/>
      <c r="W462" s="300"/>
      <c r="X462" s="301"/>
      <c r="Y462" s="264"/>
      <c r="Z462" s="300"/>
      <c r="AA462" s="93"/>
    </row>
    <row r="463" spans="1:28" s="41" customFormat="1" ht="24.95" customHeight="1" x14ac:dyDescent="0.2">
      <c r="A463" s="42"/>
      <c r="B463" s="637" t="s">
        <v>52</v>
      </c>
      <c r="C463" s="638">
        <f t="shared" ref="C463:H463" si="11">SUM(C438:C462)</f>
        <v>2282</v>
      </c>
      <c r="D463" s="614">
        <f t="shared" si="11"/>
        <v>21437.467426420004</v>
      </c>
      <c r="E463" s="639">
        <f>SUM(E438:E462)</f>
        <v>0.99999999999999989</v>
      </c>
      <c r="F463" s="638">
        <f t="shared" si="11"/>
        <v>2366</v>
      </c>
      <c r="G463" s="614">
        <f t="shared" si="11"/>
        <v>23250.412277859992</v>
      </c>
      <c r="H463" s="639">
        <f t="shared" si="11"/>
        <v>0.99999999999999989</v>
      </c>
      <c r="J463" s="637" t="s">
        <v>52</v>
      </c>
      <c r="K463" s="638">
        <f>SUM(K438:K462)</f>
        <v>2026</v>
      </c>
      <c r="L463" s="614">
        <f>SUM(L438:L462)</f>
        <v>21384.902916880001</v>
      </c>
      <c r="M463" s="638">
        <f>SUM(M438:M462)</f>
        <v>3438</v>
      </c>
      <c r="N463" s="614">
        <f>SUM(N438:N462)</f>
        <v>32744.704429960002</v>
      </c>
      <c r="P463" s="94"/>
      <c r="Q463" s="94"/>
      <c r="R463" s="94"/>
      <c r="S463" s="94"/>
      <c r="T463" s="94"/>
      <c r="U463" s="94"/>
      <c r="V463" s="302"/>
      <c r="W463" s="300"/>
      <c r="X463" s="302"/>
      <c r="Y463" s="304"/>
      <c r="Z463" s="300"/>
      <c r="AA463" s="39"/>
    </row>
    <row r="464" spans="1:28" ht="18.75" customHeight="1" x14ac:dyDescent="0.2">
      <c r="A464" s="28"/>
      <c r="B464" s="556" t="s">
        <v>121</v>
      </c>
      <c r="C464" s="628"/>
      <c r="D464" s="628"/>
      <c r="E464" s="628"/>
      <c r="F464" s="127"/>
      <c r="G464" s="127"/>
      <c r="H464" s="16"/>
      <c r="K464" s="81"/>
      <c r="L464" s="81"/>
      <c r="N464" s="81"/>
      <c r="Q464" s="56"/>
      <c r="R464" s="56"/>
      <c r="S464" s="56"/>
      <c r="T464" s="56"/>
      <c r="U464" s="56"/>
      <c r="V464" s="56"/>
      <c r="W464" s="257"/>
      <c r="X464" s="296"/>
      <c r="Y464" s="298"/>
      <c r="Z464" s="197"/>
      <c r="AA464" s="296"/>
      <c r="AB464" s="19"/>
    </row>
    <row r="465" spans="1:27" x14ac:dyDescent="0.2">
      <c r="A465" s="28"/>
      <c r="C465" s="377"/>
      <c r="D465" s="377"/>
      <c r="G465" s="16"/>
      <c r="H465" s="16"/>
      <c r="Q465" s="19"/>
      <c r="R465" s="19"/>
      <c r="S465" s="19"/>
      <c r="T465" s="19"/>
      <c r="U465" s="19"/>
      <c r="V465" s="19"/>
      <c r="W465" s="257"/>
      <c r="X465" s="296"/>
      <c r="Y465" s="296"/>
      <c r="Z465" s="197"/>
      <c r="AA465" s="296"/>
    </row>
    <row r="466" spans="1:27" x14ac:dyDescent="0.2">
      <c r="A466" s="28"/>
      <c r="C466" s="377"/>
      <c r="D466" s="377"/>
      <c r="G466" s="16"/>
      <c r="H466" s="16"/>
      <c r="Q466" s="17"/>
      <c r="R466" s="17"/>
      <c r="S466" s="17"/>
      <c r="T466" s="17"/>
      <c r="U466" s="17"/>
      <c r="V466" s="17"/>
      <c r="W466" s="257"/>
      <c r="Y466" s="267"/>
      <c r="Z466" s="197"/>
      <c r="AA466" s="296"/>
    </row>
    <row r="467" spans="1:27" x14ac:dyDescent="0.2">
      <c r="A467" s="28"/>
      <c r="B467" s="640"/>
      <c r="C467" s="628"/>
      <c r="D467" s="628"/>
      <c r="E467" s="628"/>
      <c r="F467" s="95"/>
      <c r="G467" s="95"/>
      <c r="H467" s="16"/>
      <c r="Q467" s="17"/>
      <c r="R467" s="17"/>
      <c r="S467" s="17"/>
      <c r="T467" s="17"/>
      <c r="U467" s="17"/>
      <c r="V467" s="17"/>
      <c r="W467" s="298"/>
      <c r="X467" s="231"/>
      <c r="Y467" s="267"/>
      <c r="Z467" s="197"/>
      <c r="AA467" s="231"/>
    </row>
    <row r="468" spans="1:27" x14ac:dyDescent="0.2">
      <c r="A468" s="28"/>
      <c r="B468" s="640"/>
      <c r="C468" s="641"/>
      <c r="D468" s="641"/>
      <c r="E468" s="640"/>
      <c r="F468" s="11"/>
      <c r="G468" s="96"/>
      <c r="H468" s="16"/>
      <c r="O468" s="81"/>
      <c r="Q468" s="17"/>
      <c r="R468" s="17"/>
      <c r="S468" s="17"/>
      <c r="T468" s="17"/>
      <c r="U468" s="17"/>
      <c r="V468" s="17"/>
      <c r="W468" s="197"/>
      <c r="X468" s="231"/>
      <c r="Y468" s="267"/>
      <c r="Z468" s="197"/>
      <c r="AA468" s="305"/>
    </row>
    <row r="469" spans="1:27" x14ac:dyDescent="0.2">
      <c r="A469" s="28"/>
      <c r="B469" s="640"/>
      <c r="C469" s="641"/>
      <c r="D469" s="641"/>
      <c r="E469" s="640"/>
      <c r="F469" s="11"/>
      <c r="G469" s="97"/>
      <c r="H469" s="43"/>
      <c r="I469" s="11"/>
      <c r="J469" s="98"/>
      <c r="N469" s="18"/>
      <c r="O469" s="18"/>
      <c r="P469" s="2"/>
      <c r="Q469" s="17"/>
      <c r="R469" s="17"/>
      <c r="S469" s="17"/>
      <c r="T469" s="17"/>
      <c r="U469" s="17"/>
      <c r="V469" s="17"/>
      <c r="W469" s="197"/>
      <c r="X469" s="231"/>
      <c r="Y469" s="267"/>
      <c r="Z469" s="197"/>
      <c r="AA469" s="306"/>
    </row>
    <row r="470" spans="1:27" x14ac:dyDescent="0.2">
      <c r="A470" s="28"/>
      <c r="B470" s="640"/>
      <c r="C470" s="641"/>
      <c r="D470" s="641"/>
      <c r="E470" s="640"/>
      <c r="F470" s="11"/>
      <c r="G470" s="97"/>
      <c r="H470" s="43"/>
      <c r="I470" s="11"/>
      <c r="J470" s="98"/>
      <c r="L470" s="56"/>
      <c r="M470" s="370"/>
      <c r="N470" s="90"/>
      <c r="O470" s="90"/>
      <c r="P470" s="2"/>
      <c r="Q470" s="17"/>
      <c r="R470" s="17"/>
      <c r="S470" s="17"/>
      <c r="T470" s="17"/>
      <c r="U470" s="17"/>
      <c r="V470" s="17"/>
      <c r="W470" s="197"/>
      <c r="X470" s="231"/>
      <c r="Y470" s="267"/>
      <c r="Z470" s="197"/>
      <c r="AA470" s="197"/>
    </row>
    <row r="471" spans="1:27" x14ac:dyDescent="0.2">
      <c r="A471" s="28"/>
      <c r="B471" s="640"/>
      <c r="C471" s="641"/>
      <c r="D471" s="641"/>
      <c r="E471" s="640"/>
      <c r="F471" s="11"/>
      <c r="G471" s="97"/>
      <c r="H471" s="43"/>
      <c r="I471" s="11"/>
      <c r="L471" s="13"/>
      <c r="M471" s="370"/>
      <c r="N471" s="75"/>
      <c r="O471" s="75"/>
      <c r="P471" s="2"/>
      <c r="Q471" s="17"/>
      <c r="R471" s="17"/>
      <c r="S471" s="17"/>
      <c r="T471" s="17"/>
      <c r="U471" s="17"/>
      <c r="V471" s="17"/>
      <c r="W471" s="307"/>
      <c r="X471" s="231"/>
      <c r="Y471" s="267"/>
      <c r="Z471" s="197"/>
    </row>
    <row r="472" spans="1:27" ht="12.75" customHeight="1" x14ac:dyDescent="0.2">
      <c r="A472" s="28"/>
      <c r="B472" s="640"/>
      <c r="C472" s="641"/>
      <c r="D472" s="641"/>
      <c r="E472" s="640"/>
      <c r="F472" s="11"/>
      <c r="G472" s="97"/>
      <c r="I472" s="11"/>
      <c r="L472" s="13"/>
      <c r="M472" s="370"/>
      <c r="N472" s="75"/>
      <c r="O472" s="75"/>
      <c r="P472" s="2"/>
      <c r="Q472" s="17"/>
      <c r="R472" s="17"/>
      <c r="S472" s="17"/>
      <c r="T472" s="17"/>
      <c r="U472" s="17"/>
      <c r="V472" s="17"/>
      <c r="W472" s="308"/>
      <c r="X472" s="231"/>
      <c r="Y472" s="267"/>
    </row>
    <row r="473" spans="1:27" ht="12.75" customHeight="1" x14ac:dyDescent="0.2">
      <c r="A473" s="28"/>
      <c r="B473" s="617"/>
      <c r="C473" s="641"/>
      <c r="D473" s="641"/>
      <c r="E473" s="559"/>
      <c r="F473" s="99"/>
      <c r="G473" s="100"/>
      <c r="H473" s="43"/>
      <c r="I473" s="19"/>
      <c r="J473" s="19"/>
      <c r="L473" s="13"/>
      <c r="M473" s="370"/>
      <c r="N473" s="75"/>
      <c r="O473" s="75"/>
      <c r="P473" s="2"/>
      <c r="Q473" s="17"/>
      <c r="R473" s="17"/>
      <c r="S473" s="17"/>
      <c r="T473" s="17"/>
      <c r="U473" s="17"/>
      <c r="V473" s="17"/>
      <c r="W473" s="229"/>
      <c r="X473" s="231"/>
      <c r="Y473" s="267"/>
    </row>
    <row r="474" spans="1:27" ht="15" customHeight="1" x14ac:dyDescent="0.2">
      <c r="A474" s="28"/>
      <c r="L474" s="13"/>
      <c r="M474" s="370"/>
      <c r="N474" s="75"/>
      <c r="O474" s="75"/>
      <c r="P474" s="2"/>
      <c r="Q474" s="17"/>
      <c r="R474" s="17"/>
      <c r="S474" s="17"/>
      <c r="T474" s="17"/>
      <c r="U474" s="17"/>
      <c r="V474" s="17"/>
      <c r="W474" s="229"/>
      <c r="X474" s="231"/>
      <c r="Y474" s="309"/>
    </row>
    <row r="475" spans="1:27" ht="15" customHeight="1" x14ac:dyDescent="0.2">
      <c r="A475" s="28"/>
      <c r="L475" s="13"/>
      <c r="M475" s="370"/>
      <c r="N475" s="75"/>
      <c r="O475" s="75"/>
      <c r="P475" s="2"/>
      <c r="Q475" s="17"/>
      <c r="R475" s="17"/>
      <c r="S475" s="17"/>
      <c r="T475" s="17"/>
      <c r="U475" s="17"/>
      <c r="V475" s="17"/>
      <c r="W475" s="229"/>
      <c r="X475" s="305"/>
      <c r="Y475" s="310"/>
    </row>
    <row r="476" spans="1:27" ht="14.25" customHeight="1" x14ac:dyDescent="0.2">
      <c r="A476" s="28"/>
      <c r="L476" s="13"/>
      <c r="M476" s="370"/>
      <c r="N476" s="75"/>
      <c r="O476" s="75"/>
      <c r="Q476" s="17"/>
      <c r="R476" s="17"/>
      <c r="S476" s="17"/>
      <c r="T476" s="17"/>
      <c r="U476" s="17"/>
      <c r="V476" s="17"/>
      <c r="W476" s="229"/>
      <c r="X476" s="305"/>
      <c r="Y476" s="197"/>
    </row>
    <row r="477" spans="1:27" ht="12.75" customHeight="1" x14ac:dyDescent="0.2">
      <c r="A477" s="28"/>
      <c r="L477" s="13"/>
      <c r="M477" s="370"/>
      <c r="N477" s="75"/>
      <c r="O477" s="75"/>
      <c r="Q477" s="21"/>
      <c r="R477" s="21"/>
      <c r="S477" s="21"/>
      <c r="T477" s="21"/>
      <c r="U477" s="21"/>
      <c r="V477" s="21"/>
      <c r="W477" s="229"/>
      <c r="X477" s="197"/>
    </row>
    <row r="478" spans="1:27" x14ac:dyDescent="0.2">
      <c r="A478" s="28"/>
      <c r="L478" s="13"/>
      <c r="M478" s="370"/>
      <c r="N478" s="75"/>
      <c r="O478" s="75"/>
      <c r="Q478" s="21"/>
      <c r="R478" s="21"/>
      <c r="S478" s="21"/>
      <c r="T478" s="21"/>
      <c r="U478" s="21"/>
      <c r="V478" s="21"/>
      <c r="W478" s="229"/>
    </row>
    <row r="479" spans="1:27" x14ac:dyDescent="0.2">
      <c r="A479" s="28"/>
      <c r="L479" s="13"/>
      <c r="M479" s="370"/>
      <c r="N479" s="75"/>
      <c r="O479" s="75"/>
      <c r="Q479" s="21"/>
      <c r="R479" s="21"/>
      <c r="S479" s="21"/>
      <c r="T479" s="21"/>
      <c r="U479" s="21"/>
      <c r="V479" s="21"/>
      <c r="W479" s="229"/>
    </row>
    <row r="480" spans="1:27" x14ac:dyDescent="0.2">
      <c r="A480" s="28"/>
      <c r="L480" s="13"/>
      <c r="N480" s="75"/>
      <c r="O480" s="75"/>
      <c r="Q480" s="21"/>
      <c r="R480" s="21"/>
      <c r="S480" s="21"/>
      <c r="T480" s="21"/>
      <c r="U480" s="21"/>
      <c r="V480" s="21"/>
      <c r="W480" s="229"/>
    </row>
    <row r="481" spans="1:23" x14ac:dyDescent="0.2">
      <c r="A481" s="28"/>
      <c r="L481" s="13"/>
      <c r="N481" s="75"/>
      <c r="O481" s="75"/>
      <c r="Q481" s="21"/>
      <c r="R481" s="21"/>
      <c r="S481" s="21"/>
      <c r="T481" s="21"/>
      <c r="U481" s="21"/>
      <c r="V481" s="21"/>
      <c r="W481" s="229"/>
    </row>
    <row r="482" spans="1:23" x14ac:dyDescent="0.2">
      <c r="A482" s="28"/>
      <c r="L482" s="13"/>
      <c r="N482" s="75"/>
      <c r="O482" s="75"/>
      <c r="Q482" s="21"/>
      <c r="R482" s="21"/>
      <c r="S482" s="21"/>
      <c r="T482" s="21"/>
      <c r="U482" s="21"/>
      <c r="V482" s="21"/>
      <c r="W482" s="229"/>
    </row>
    <row r="483" spans="1:23" x14ac:dyDescent="0.2">
      <c r="A483" s="28"/>
      <c r="L483" s="13"/>
      <c r="Q483" s="21"/>
      <c r="R483" s="21"/>
      <c r="S483" s="21"/>
      <c r="T483" s="21"/>
      <c r="U483" s="21"/>
      <c r="V483" s="21"/>
      <c r="W483" s="229"/>
    </row>
    <row r="484" spans="1:23" ht="12.75" customHeight="1" x14ac:dyDescent="0.2">
      <c r="A484" s="28"/>
      <c r="L484" s="13"/>
      <c r="Q484" s="21"/>
      <c r="R484" s="21"/>
      <c r="S484" s="21"/>
      <c r="T484" s="21"/>
      <c r="U484" s="21"/>
      <c r="V484" s="21"/>
      <c r="W484" s="229"/>
    </row>
    <row r="485" spans="1:23" ht="12.75" customHeight="1" x14ac:dyDescent="0.2">
      <c r="A485" s="28"/>
      <c r="L485" s="13"/>
      <c r="Q485" s="21"/>
      <c r="R485" s="21"/>
      <c r="S485" s="21"/>
      <c r="T485" s="21"/>
      <c r="U485" s="21"/>
      <c r="V485" s="21"/>
      <c r="W485" s="229"/>
    </row>
    <row r="486" spans="1:23" ht="12.75" customHeight="1" x14ac:dyDescent="0.2">
      <c r="A486" s="28"/>
      <c r="L486" s="13"/>
      <c r="Q486" s="21"/>
      <c r="R486" s="21"/>
      <c r="S486" s="21"/>
      <c r="T486" s="21"/>
      <c r="U486" s="21"/>
      <c r="V486" s="21"/>
      <c r="W486" s="229"/>
    </row>
    <row r="487" spans="1:23" ht="12.75" customHeight="1" x14ac:dyDescent="0.2">
      <c r="A487" s="28"/>
      <c r="L487" s="13"/>
      <c r="Q487" s="21"/>
      <c r="R487" s="21"/>
      <c r="S487" s="21"/>
      <c r="T487" s="21"/>
      <c r="U487" s="21"/>
      <c r="V487" s="21"/>
      <c r="W487" s="229"/>
    </row>
    <row r="488" spans="1:23" ht="12.75" customHeight="1" x14ac:dyDescent="0.2">
      <c r="A488" s="28"/>
      <c r="Q488" s="21"/>
      <c r="R488" s="21"/>
      <c r="S488" s="21"/>
      <c r="T488" s="21"/>
      <c r="U488" s="21"/>
      <c r="V488" s="21"/>
      <c r="W488" s="229"/>
    </row>
    <row r="489" spans="1:23" ht="12.75" customHeight="1" x14ac:dyDescent="0.2">
      <c r="A489" s="28"/>
      <c r="Q489" s="21"/>
      <c r="R489" s="21"/>
      <c r="S489" s="21"/>
      <c r="T489" s="21"/>
      <c r="U489" s="21"/>
      <c r="V489" s="21"/>
      <c r="W489" s="229"/>
    </row>
    <row r="490" spans="1:23" ht="12.75" customHeight="1" x14ac:dyDescent="0.2">
      <c r="A490" s="28"/>
      <c r="Q490" s="21"/>
      <c r="R490" s="21"/>
      <c r="S490" s="21"/>
      <c r="T490" s="21"/>
      <c r="U490" s="21"/>
      <c r="V490" s="21"/>
      <c r="W490" s="229"/>
    </row>
    <row r="491" spans="1:23" ht="12.75" customHeight="1" x14ac:dyDescent="0.2">
      <c r="A491" s="28"/>
      <c r="Q491" s="21"/>
      <c r="R491" s="21"/>
      <c r="S491" s="21"/>
      <c r="T491" s="21"/>
      <c r="U491" s="21"/>
      <c r="V491" s="21"/>
      <c r="W491" s="229"/>
    </row>
    <row r="492" spans="1:23" x14ac:dyDescent="0.2">
      <c r="A492" s="28"/>
      <c r="Q492" s="21"/>
      <c r="R492" s="21"/>
      <c r="S492" s="21"/>
      <c r="T492" s="21"/>
      <c r="U492" s="21"/>
      <c r="V492" s="21"/>
      <c r="W492" s="229"/>
    </row>
    <row r="493" spans="1:23" x14ac:dyDescent="0.2">
      <c r="A493" s="28"/>
      <c r="Q493" s="21"/>
      <c r="R493" s="21"/>
      <c r="S493" s="21"/>
      <c r="T493" s="21"/>
      <c r="U493" s="21"/>
      <c r="V493" s="21"/>
      <c r="W493" s="229"/>
    </row>
    <row r="494" spans="1:23" x14ac:dyDescent="0.2">
      <c r="A494" s="28"/>
      <c r="Q494" s="21"/>
      <c r="R494" s="21"/>
      <c r="S494" s="21"/>
      <c r="T494" s="21"/>
      <c r="U494" s="21"/>
      <c r="V494" s="21"/>
      <c r="W494" s="229"/>
    </row>
    <row r="495" spans="1:23" x14ac:dyDescent="0.2">
      <c r="A495" s="28"/>
      <c r="Q495" s="21"/>
      <c r="R495" s="21"/>
      <c r="S495" s="21"/>
      <c r="T495" s="21"/>
      <c r="U495" s="21"/>
      <c r="V495" s="21"/>
      <c r="W495" s="229"/>
    </row>
    <row r="496" spans="1:23" x14ac:dyDescent="0.2">
      <c r="A496" s="28"/>
      <c r="Q496" s="21"/>
      <c r="R496" s="21"/>
      <c r="S496" s="21"/>
      <c r="T496" s="21"/>
      <c r="U496" s="21"/>
      <c r="V496" s="21"/>
      <c r="W496" s="229"/>
    </row>
    <row r="497" spans="1:23" x14ac:dyDescent="0.2">
      <c r="A497" s="28"/>
      <c r="Q497" s="21"/>
      <c r="R497" s="21"/>
      <c r="S497" s="21"/>
      <c r="T497" s="21"/>
      <c r="U497" s="21"/>
      <c r="V497" s="21"/>
      <c r="W497" s="229"/>
    </row>
    <row r="498" spans="1:23" x14ac:dyDescent="0.2">
      <c r="A498" s="28"/>
      <c r="Q498" s="21"/>
      <c r="R498" s="21"/>
      <c r="S498" s="21"/>
      <c r="T498" s="21"/>
      <c r="U498" s="21"/>
      <c r="V498" s="21"/>
      <c r="W498" s="229"/>
    </row>
    <row r="499" spans="1:23" x14ac:dyDescent="0.2">
      <c r="A499" s="28"/>
      <c r="Q499" s="21"/>
      <c r="R499" s="21"/>
      <c r="S499" s="21"/>
      <c r="T499" s="21"/>
      <c r="U499" s="21"/>
      <c r="V499" s="21"/>
      <c r="W499" s="229"/>
    </row>
    <row r="500" spans="1:23" x14ac:dyDescent="0.2">
      <c r="A500" s="28"/>
      <c r="Q500" s="21"/>
      <c r="R500" s="21"/>
      <c r="S500" s="21"/>
      <c r="T500" s="21"/>
      <c r="U500" s="21"/>
      <c r="V500" s="21"/>
      <c r="W500" s="229"/>
    </row>
    <row r="501" spans="1:23" x14ac:dyDescent="0.2">
      <c r="A501" s="28"/>
      <c r="Q501" s="21"/>
      <c r="R501" s="21"/>
      <c r="S501" s="21"/>
      <c r="T501" s="21"/>
      <c r="U501" s="21"/>
      <c r="V501" s="21"/>
      <c r="W501" s="229"/>
    </row>
    <row r="502" spans="1:23" x14ac:dyDescent="0.2">
      <c r="A502" s="28"/>
      <c r="Q502" s="21"/>
      <c r="R502" s="21"/>
      <c r="S502" s="21"/>
      <c r="T502" s="21"/>
      <c r="U502" s="21"/>
      <c r="V502" s="21"/>
      <c r="W502" s="229"/>
    </row>
    <row r="503" spans="1:23" x14ac:dyDescent="0.2">
      <c r="A503" s="28"/>
      <c r="Q503" s="21"/>
      <c r="R503" s="21"/>
      <c r="S503" s="21"/>
      <c r="T503" s="21"/>
      <c r="U503" s="21"/>
      <c r="V503" s="21"/>
      <c r="W503" s="229"/>
    </row>
    <row r="504" spans="1:23" x14ac:dyDescent="0.2">
      <c r="A504" s="28"/>
      <c r="Q504" s="21"/>
      <c r="R504" s="21"/>
      <c r="S504" s="21"/>
      <c r="T504" s="21"/>
      <c r="U504" s="21"/>
      <c r="V504" s="21"/>
      <c r="W504" s="229"/>
    </row>
    <row r="505" spans="1:23" x14ac:dyDescent="0.2">
      <c r="A505" s="28"/>
      <c r="Q505" s="21"/>
      <c r="R505" s="21"/>
      <c r="S505" s="21"/>
      <c r="T505" s="21"/>
      <c r="U505" s="21"/>
      <c r="V505" s="21"/>
      <c r="W505" s="229"/>
    </row>
    <row r="506" spans="1:23" x14ac:dyDescent="0.2">
      <c r="A506" s="28"/>
      <c r="Q506" s="21"/>
      <c r="R506" s="21"/>
      <c r="S506" s="21"/>
      <c r="T506" s="21"/>
      <c r="U506" s="21"/>
      <c r="V506" s="21"/>
      <c r="W506" s="229"/>
    </row>
    <row r="507" spans="1:23" x14ac:dyDescent="0.2">
      <c r="A507" s="28"/>
      <c r="Q507" s="21"/>
      <c r="R507" s="21"/>
      <c r="S507" s="21"/>
      <c r="T507" s="21"/>
      <c r="U507" s="21"/>
      <c r="V507" s="21"/>
      <c r="W507" s="229"/>
    </row>
    <row r="508" spans="1:23" x14ac:dyDescent="0.2">
      <c r="A508" s="28"/>
      <c r="Q508" s="21"/>
      <c r="R508" s="21"/>
      <c r="S508" s="21"/>
      <c r="T508" s="21"/>
      <c r="U508" s="21"/>
      <c r="V508" s="21"/>
      <c r="W508" s="229"/>
    </row>
    <row r="509" spans="1:23" x14ac:dyDescent="0.2">
      <c r="A509" s="28"/>
      <c r="Q509" s="21"/>
      <c r="R509" s="21"/>
      <c r="S509" s="21"/>
      <c r="T509" s="21"/>
      <c r="U509" s="21"/>
      <c r="V509" s="21"/>
      <c r="W509" s="229"/>
    </row>
    <row r="510" spans="1:23" x14ac:dyDescent="0.2">
      <c r="A510" s="28"/>
      <c r="Q510" s="21"/>
      <c r="R510" s="21"/>
      <c r="S510" s="21"/>
      <c r="T510" s="21"/>
      <c r="U510" s="21"/>
      <c r="V510" s="21"/>
      <c r="W510" s="229"/>
    </row>
    <row r="511" spans="1:23" x14ac:dyDescent="0.2">
      <c r="A511" s="28"/>
      <c r="Q511" s="21"/>
      <c r="R511" s="21"/>
      <c r="S511" s="21"/>
      <c r="T511" s="21"/>
      <c r="U511" s="21"/>
      <c r="V511" s="21"/>
      <c r="W511" s="229"/>
    </row>
    <row r="512" spans="1:23" x14ac:dyDescent="0.2">
      <c r="A512" s="28"/>
      <c r="Q512" s="21"/>
      <c r="R512" s="21"/>
      <c r="S512" s="21"/>
      <c r="T512" s="21"/>
      <c r="U512" s="21"/>
      <c r="V512" s="21"/>
      <c r="W512" s="229"/>
    </row>
    <row r="513" spans="1:27" x14ac:dyDescent="0.2">
      <c r="A513" s="28"/>
      <c r="Q513" s="21"/>
      <c r="R513" s="21"/>
      <c r="S513" s="21"/>
      <c r="T513" s="21"/>
      <c r="U513" s="21"/>
      <c r="V513" s="21"/>
      <c r="W513" s="229"/>
    </row>
    <row r="514" spans="1:27" x14ac:dyDescent="0.2">
      <c r="A514" s="28"/>
      <c r="C514" s="377"/>
      <c r="D514" s="377"/>
      <c r="Q514" s="21"/>
      <c r="R514" s="21"/>
      <c r="S514" s="21"/>
      <c r="T514" s="21"/>
      <c r="U514" s="21"/>
      <c r="V514" s="21"/>
      <c r="W514" s="229"/>
    </row>
    <row r="515" spans="1:27" x14ac:dyDescent="0.2">
      <c r="A515" s="28"/>
      <c r="C515" s="377"/>
      <c r="D515" s="377"/>
      <c r="Q515" s="21"/>
      <c r="R515" s="21"/>
      <c r="S515" s="21"/>
      <c r="T515" s="21"/>
      <c r="U515" s="21"/>
      <c r="V515" s="21"/>
      <c r="W515" s="229"/>
    </row>
    <row r="516" spans="1:27" x14ac:dyDescent="0.2">
      <c r="A516" s="28"/>
      <c r="C516" s="377"/>
      <c r="D516" s="377"/>
      <c r="Q516" s="21"/>
      <c r="R516" s="21"/>
      <c r="S516" s="21"/>
      <c r="T516" s="21"/>
      <c r="U516" s="21"/>
      <c r="V516" s="21"/>
      <c r="W516" s="229"/>
    </row>
    <row r="517" spans="1:27" ht="26.25" customHeight="1" x14ac:dyDescent="0.2">
      <c r="A517" s="748" t="s">
        <v>216</v>
      </c>
      <c r="B517" s="748"/>
      <c r="C517" s="748"/>
      <c r="D517" s="748"/>
      <c r="E517" s="748"/>
      <c r="F517" s="26"/>
      <c r="Q517" s="21"/>
      <c r="R517" s="21"/>
      <c r="S517" s="21"/>
      <c r="T517" s="21"/>
      <c r="U517" s="21"/>
      <c r="V517" s="21"/>
      <c r="W517" s="229"/>
    </row>
    <row r="518" spans="1:27" x14ac:dyDescent="0.2">
      <c r="A518" s="28"/>
      <c r="K518" s="365"/>
      <c r="Q518" s="21"/>
      <c r="R518" s="21"/>
      <c r="S518" s="21"/>
      <c r="T518" s="21"/>
      <c r="U518" s="21"/>
      <c r="V518" s="21"/>
      <c r="W518" s="229"/>
    </row>
    <row r="519" spans="1:27" ht="15" customHeight="1" x14ac:dyDescent="0.25">
      <c r="A519" s="28"/>
      <c r="B519" s="762" t="s">
        <v>214</v>
      </c>
      <c r="C519" s="763"/>
      <c r="D519" s="763"/>
      <c r="E519" s="764"/>
      <c r="F519" s="135"/>
      <c r="G519" s="762" t="s">
        <v>214</v>
      </c>
      <c r="H519" s="763"/>
      <c r="I519" s="763"/>
      <c r="J519" s="764"/>
      <c r="K519" s="365"/>
      <c r="Q519" s="21"/>
      <c r="R519" s="21"/>
      <c r="S519" s="21"/>
      <c r="T519" s="21"/>
      <c r="U519" s="21"/>
      <c r="V519" s="21"/>
      <c r="W519" s="229"/>
    </row>
    <row r="520" spans="1:27" ht="15" customHeight="1" x14ac:dyDescent="0.25">
      <c r="A520" s="28"/>
      <c r="B520" s="762" t="s">
        <v>436</v>
      </c>
      <c r="C520" s="763"/>
      <c r="D520" s="763"/>
      <c r="E520" s="764"/>
      <c r="F520" s="135"/>
      <c r="G520" s="762" t="s">
        <v>437</v>
      </c>
      <c r="H520" s="763"/>
      <c r="I520" s="763"/>
      <c r="J520" s="764"/>
      <c r="K520" s="365"/>
      <c r="Q520" s="21"/>
      <c r="R520" s="21"/>
      <c r="S520" s="21"/>
      <c r="T520" s="21"/>
      <c r="U520" s="21"/>
      <c r="V520" s="21"/>
      <c r="W520" s="229"/>
    </row>
    <row r="521" spans="1:27" x14ac:dyDescent="0.25">
      <c r="A521" s="28"/>
      <c r="B521" s="745" t="s">
        <v>43</v>
      </c>
      <c r="C521" s="745" t="s">
        <v>53</v>
      </c>
      <c r="D521" s="743" t="s">
        <v>185</v>
      </c>
      <c r="E521" s="743" t="s">
        <v>30</v>
      </c>
      <c r="F521" s="135"/>
      <c r="G521" s="741" t="s">
        <v>43</v>
      </c>
      <c r="H521" s="741" t="s">
        <v>53</v>
      </c>
      <c r="I521" s="741" t="s">
        <v>185</v>
      </c>
      <c r="J521" s="741" t="s">
        <v>30</v>
      </c>
      <c r="K521" s="365"/>
      <c r="L521" s="365"/>
      <c r="M521" s="16"/>
      <c r="P521" s="21"/>
      <c r="Q521" s="21"/>
      <c r="R521" s="21"/>
      <c r="S521" s="21"/>
      <c r="T521" s="21"/>
      <c r="U521" s="21"/>
      <c r="V521" s="229"/>
      <c r="W521" s="192"/>
      <c r="AA521" s="16"/>
    </row>
    <row r="522" spans="1:27" x14ac:dyDescent="0.25">
      <c r="A522" s="28"/>
      <c r="B522" s="744"/>
      <c r="C522" s="744"/>
      <c r="D522" s="744"/>
      <c r="E522" s="744"/>
      <c r="F522" s="135"/>
      <c r="G522" s="742"/>
      <c r="H522" s="742"/>
      <c r="I522" s="742"/>
      <c r="J522" s="742"/>
      <c r="L522" s="365"/>
      <c r="M522" s="16"/>
      <c r="P522" s="21"/>
      <c r="Q522" s="21"/>
      <c r="R522" s="21"/>
      <c r="S522" s="21"/>
      <c r="T522" s="21"/>
      <c r="U522" s="21"/>
      <c r="V522" s="229"/>
      <c r="W522" s="192"/>
      <c r="AA522" s="16"/>
    </row>
    <row r="523" spans="1:27" x14ac:dyDescent="0.25">
      <c r="A523" s="28"/>
      <c r="B523" s="642" t="s">
        <v>45</v>
      </c>
      <c r="C523" s="643">
        <v>687</v>
      </c>
      <c r="D523" s="643">
        <v>24</v>
      </c>
      <c r="E523" s="643">
        <f t="shared" ref="E523:E547" si="12">+C523+D523</f>
        <v>711</v>
      </c>
      <c r="F523" s="135"/>
      <c r="G523" s="682" t="s">
        <v>45</v>
      </c>
      <c r="H523" s="643">
        <v>266</v>
      </c>
      <c r="I523" s="643">
        <v>32</v>
      </c>
      <c r="J523" s="643">
        <f>+H523+I523</f>
        <v>298</v>
      </c>
      <c r="L523" s="365"/>
      <c r="M523" s="16"/>
      <c r="P523" s="21"/>
      <c r="Q523" s="21"/>
      <c r="R523" s="21"/>
      <c r="S523" s="21"/>
      <c r="T523" s="21"/>
      <c r="U523" s="21"/>
      <c r="V523" s="229"/>
      <c r="W523" s="192"/>
      <c r="AA523" s="16"/>
    </row>
    <row r="524" spans="1:27" x14ac:dyDescent="0.25">
      <c r="A524" s="28"/>
      <c r="B524" s="642" t="s">
        <v>46</v>
      </c>
      <c r="C524" s="643">
        <v>471</v>
      </c>
      <c r="D524" s="643">
        <v>219</v>
      </c>
      <c r="E524" s="643">
        <f t="shared" si="12"/>
        <v>690</v>
      </c>
      <c r="F524" s="135"/>
      <c r="G524" s="682" t="s">
        <v>46</v>
      </c>
      <c r="H524" s="643">
        <v>391</v>
      </c>
      <c r="I524" s="643">
        <v>158</v>
      </c>
      <c r="J524" s="643">
        <f t="shared" ref="J524:J547" si="13">+H524+I524</f>
        <v>549</v>
      </c>
      <c r="L524" s="365"/>
      <c r="M524" s="16"/>
      <c r="P524" s="21"/>
      <c r="Q524" s="21"/>
      <c r="R524" s="21"/>
      <c r="S524" s="21"/>
      <c r="T524" s="21"/>
      <c r="U524" s="21"/>
      <c r="V524" s="229"/>
      <c r="W524" s="192"/>
      <c r="AA524" s="16"/>
    </row>
    <row r="525" spans="1:27" x14ac:dyDescent="0.25">
      <c r="A525" s="28"/>
      <c r="B525" s="642" t="s">
        <v>47</v>
      </c>
      <c r="C525" s="643">
        <v>1</v>
      </c>
      <c r="D525" s="643">
        <v>19</v>
      </c>
      <c r="E525" s="643">
        <f t="shared" si="12"/>
        <v>20</v>
      </c>
      <c r="F525" s="135"/>
      <c r="G525" s="682" t="s">
        <v>47</v>
      </c>
      <c r="H525" s="643">
        <v>1</v>
      </c>
      <c r="I525" s="643">
        <v>25</v>
      </c>
      <c r="J525" s="643">
        <f t="shared" si="13"/>
        <v>26</v>
      </c>
      <c r="L525" s="365"/>
      <c r="M525" s="16"/>
      <c r="P525" s="21"/>
      <c r="Q525" s="21"/>
      <c r="R525" s="21"/>
      <c r="S525" s="21"/>
      <c r="T525" s="21"/>
      <c r="U525" s="21"/>
      <c r="V525" s="229"/>
      <c r="W525" s="192"/>
      <c r="AA525" s="16"/>
    </row>
    <row r="526" spans="1:27" x14ac:dyDescent="0.25">
      <c r="A526" s="28"/>
      <c r="B526" s="642" t="s">
        <v>48</v>
      </c>
      <c r="C526" s="643">
        <v>2</v>
      </c>
      <c r="D526" s="643">
        <v>0</v>
      </c>
      <c r="E526" s="643">
        <f t="shared" si="12"/>
        <v>2</v>
      </c>
      <c r="F526" s="135"/>
      <c r="G526" s="682" t="s">
        <v>48</v>
      </c>
      <c r="H526" s="643">
        <v>66</v>
      </c>
      <c r="I526" s="643">
        <v>0</v>
      </c>
      <c r="J526" s="643">
        <f t="shared" si="13"/>
        <v>66</v>
      </c>
      <c r="L526" s="365"/>
      <c r="M526" s="16"/>
      <c r="P526" s="21"/>
      <c r="Q526" s="21"/>
      <c r="R526" s="21"/>
      <c r="S526" s="21"/>
      <c r="T526" s="21"/>
      <c r="U526" s="21"/>
      <c r="V526" s="229"/>
      <c r="W526" s="192"/>
      <c r="AA526" s="16"/>
    </row>
    <row r="527" spans="1:27" x14ac:dyDescent="0.25">
      <c r="A527" s="28"/>
      <c r="B527" s="642" t="s">
        <v>49</v>
      </c>
      <c r="C527" s="643">
        <v>4</v>
      </c>
      <c r="D527" s="643">
        <v>0</v>
      </c>
      <c r="E527" s="643">
        <f t="shared" si="12"/>
        <v>4</v>
      </c>
      <c r="F527" s="135"/>
      <c r="G527" s="682" t="s">
        <v>49</v>
      </c>
      <c r="H527" s="643">
        <v>10</v>
      </c>
      <c r="I527" s="643">
        <v>0</v>
      </c>
      <c r="J527" s="643">
        <f t="shared" si="13"/>
        <v>10</v>
      </c>
      <c r="L527" s="365"/>
      <c r="M527" s="16"/>
      <c r="P527" s="21"/>
      <c r="Q527" s="21"/>
      <c r="R527" s="21"/>
      <c r="S527" s="21"/>
      <c r="T527" s="21"/>
      <c r="U527" s="21"/>
      <c r="V527" s="229"/>
      <c r="W527" s="192"/>
      <c r="AA527" s="16"/>
    </row>
    <row r="528" spans="1:27" x14ac:dyDescent="0.25">
      <c r="A528" s="28"/>
      <c r="B528" s="642" t="s">
        <v>50</v>
      </c>
      <c r="C528" s="643">
        <v>57</v>
      </c>
      <c r="D528" s="643">
        <v>8</v>
      </c>
      <c r="E528" s="643">
        <f t="shared" si="12"/>
        <v>65</v>
      </c>
      <c r="F528" s="135"/>
      <c r="G528" s="682" t="s">
        <v>50</v>
      </c>
      <c r="H528" s="643">
        <v>132</v>
      </c>
      <c r="I528" s="643">
        <v>6</v>
      </c>
      <c r="J528" s="643">
        <f t="shared" si="13"/>
        <v>138</v>
      </c>
      <c r="L528" s="365"/>
      <c r="M528" s="16"/>
      <c r="P528" s="21"/>
      <c r="Q528" s="21"/>
      <c r="R528" s="21"/>
      <c r="S528" s="21"/>
      <c r="T528" s="21"/>
      <c r="U528" s="21"/>
      <c r="V528" s="229"/>
      <c r="W528" s="192"/>
      <c r="AA528" s="16"/>
    </row>
    <row r="529" spans="1:27" x14ac:dyDescent="0.25">
      <c r="A529" s="28"/>
      <c r="B529" s="642" t="s">
        <v>113</v>
      </c>
      <c r="C529" s="643">
        <v>231</v>
      </c>
      <c r="D529" s="643">
        <v>5</v>
      </c>
      <c r="E529" s="643">
        <f t="shared" si="12"/>
        <v>236</v>
      </c>
      <c r="F529" s="135"/>
      <c r="G529" s="682" t="s">
        <v>113</v>
      </c>
      <c r="H529" s="643">
        <v>93</v>
      </c>
      <c r="I529" s="643">
        <v>11</v>
      </c>
      <c r="J529" s="643">
        <f t="shared" si="13"/>
        <v>104</v>
      </c>
      <c r="L529" s="365"/>
      <c r="M529" s="16"/>
      <c r="P529" s="21"/>
      <c r="Q529" s="21"/>
      <c r="R529" s="21"/>
      <c r="S529" s="21"/>
      <c r="T529" s="21"/>
      <c r="U529" s="21"/>
      <c r="V529" s="229"/>
      <c r="W529" s="192"/>
      <c r="AA529" s="16"/>
    </row>
    <row r="530" spans="1:27" x14ac:dyDescent="0.25">
      <c r="A530" s="28"/>
      <c r="B530" s="642" t="s">
        <v>207</v>
      </c>
      <c r="C530" s="643">
        <v>76</v>
      </c>
      <c r="D530" s="643">
        <v>77</v>
      </c>
      <c r="E530" s="643">
        <f t="shared" si="12"/>
        <v>153</v>
      </c>
      <c r="F530" s="135"/>
      <c r="G530" s="682" t="s">
        <v>207</v>
      </c>
      <c r="H530" s="643">
        <v>92</v>
      </c>
      <c r="I530" s="643">
        <v>167</v>
      </c>
      <c r="J530" s="643">
        <f t="shared" si="13"/>
        <v>259</v>
      </c>
      <c r="L530" s="365"/>
      <c r="M530" s="16"/>
      <c r="P530" s="21"/>
      <c r="Q530" s="21"/>
      <c r="R530" s="21"/>
      <c r="S530" s="21"/>
      <c r="T530" s="21"/>
      <c r="U530" s="21"/>
      <c r="V530" s="229"/>
      <c r="W530" s="192"/>
      <c r="AA530" s="16"/>
    </row>
    <row r="531" spans="1:27" x14ac:dyDescent="0.25">
      <c r="A531" s="28"/>
      <c r="B531" s="642" t="s">
        <v>51</v>
      </c>
      <c r="C531" s="643">
        <v>91</v>
      </c>
      <c r="D531" s="643">
        <v>28</v>
      </c>
      <c r="E531" s="643">
        <f t="shared" si="12"/>
        <v>119</v>
      </c>
      <c r="F531" s="135"/>
      <c r="G531" s="682" t="s">
        <v>51</v>
      </c>
      <c r="H531" s="643">
        <v>58</v>
      </c>
      <c r="I531" s="643">
        <v>136</v>
      </c>
      <c r="J531" s="643">
        <f t="shared" si="13"/>
        <v>194</v>
      </c>
      <c r="L531" s="365"/>
      <c r="M531" s="16"/>
      <c r="P531" s="21"/>
      <c r="Q531" s="21"/>
      <c r="R531" s="21"/>
      <c r="S531" s="21"/>
      <c r="T531" s="21"/>
      <c r="U531" s="21"/>
      <c r="V531" s="229"/>
      <c r="W531" s="192"/>
      <c r="AA531" s="16"/>
    </row>
    <row r="532" spans="1:27" x14ac:dyDescent="0.25">
      <c r="A532" s="28"/>
      <c r="B532" s="642" t="s">
        <v>208</v>
      </c>
      <c r="C532" s="643">
        <v>32</v>
      </c>
      <c r="D532" s="643">
        <v>8</v>
      </c>
      <c r="E532" s="643">
        <f t="shared" si="12"/>
        <v>40</v>
      </c>
      <c r="F532" s="135"/>
      <c r="G532" s="682" t="s">
        <v>208</v>
      </c>
      <c r="H532" s="643">
        <v>41</v>
      </c>
      <c r="I532" s="643">
        <v>118</v>
      </c>
      <c r="J532" s="643">
        <f t="shared" si="13"/>
        <v>159</v>
      </c>
      <c r="L532" s="365"/>
      <c r="M532" s="16"/>
      <c r="P532" s="21"/>
      <c r="Q532" s="21"/>
      <c r="R532" s="21"/>
      <c r="S532" s="21"/>
      <c r="T532" s="21"/>
      <c r="U532" s="21"/>
      <c r="V532" s="229"/>
      <c r="W532" s="192"/>
      <c r="AA532" s="16"/>
    </row>
    <row r="533" spans="1:27" x14ac:dyDescent="0.25">
      <c r="A533" s="28"/>
      <c r="B533" s="642" t="s">
        <v>209</v>
      </c>
      <c r="C533" s="643">
        <v>54</v>
      </c>
      <c r="D533" s="643">
        <v>1</v>
      </c>
      <c r="E533" s="643">
        <f t="shared" si="12"/>
        <v>55</v>
      </c>
      <c r="F533" s="135"/>
      <c r="G533" s="682" t="s">
        <v>209</v>
      </c>
      <c r="H533" s="643">
        <v>38</v>
      </c>
      <c r="I533" s="643">
        <v>48</v>
      </c>
      <c r="J533" s="643">
        <f t="shared" si="13"/>
        <v>86</v>
      </c>
      <c r="L533" s="365"/>
      <c r="M533" s="16"/>
      <c r="P533" s="21"/>
      <c r="Q533" s="21"/>
      <c r="R533" s="21"/>
      <c r="S533" s="21"/>
      <c r="T533" s="21"/>
      <c r="U533" s="21"/>
      <c r="V533" s="229"/>
      <c r="W533" s="192"/>
      <c r="AA533" s="16"/>
    </row>
    <row r="534" spans="1:27" x14ac:dyDescent="0.25">
      <c r="A534" s="28"/>
      <c r="B534" s="642" t="s">
        <v>62</v>
      </c>
      <c r="C534" s="643">
        <v>5</v>
      </c>
      <c r="D534" s="643">
        <v>0</v>
      </c>
      <c r="E534" s="643">
        <f t="shared" si="12"/>
        <v>5</v>
      </c>
      <c r="F534" s="135"/>
      <c r="G534" s="682" t="s">
        <v>62</v>
      </c>
      <c r="H534" s="643">
        <v>7</v>
      </c>
      <c r="I534" s="643">
        <v>0</v>
      </c>
      <c r="J534" s="643">
        <f t="shared" si="13"/>
        <v>7</v>
      </c>
      <c r="L534" s="365"/>
      <c r="M534" s="16"/>
      <c r="P534" s="21"/>
      <c r="Q534" s="21"/>
      <c r="R534" s="21"/>
      <c r="S534" s="21"/>
      <c r="T534" s="21"/>
      <c r="U534" s="21"/>
      <c r="V534" s="229"/>
      <c r="W534" s="192"/>
      <c r="AA534" s="16"/>
    </row>
    <row r="535" spans="1:27" x14ac:dyDescent="0.25">
      <c r="A535" s="28"/>
      <c r="B535" s="642" t="s">
        <v>210</v>
      </c>
      <c r="C535" s="643">
        <v>2</v>
      </c>
      <c r="D535" s="643">
        <v>0</v>
      </c>
      <c r="E535" s="643">
        <f t="shared" si="12"/>
        <v>2</v>
      </c>
      <c r="F535" s="135"/>
      <c r="G535" s="682" t="s">
        <v>210</v>
      </c>
      <c r="H535" s="643">
        <v>11</v>
      </c>
      <c r="I535" s="643">
        <v>0</v>
      </c>
      <c r="J535" s="643">
        <f t="shared" si="13"/>
        <v>11</v>
      </c>
      <c r="L535" s="365"/>
      <c r="M535" s="16"/>
      <c r="P535" s="21"/>
      <c r="Q535" s="21"/>
      <c r="R535" s="21"/>
      <c r="S535" s="21"/>
      <c r="T535" s="21"/>
      <c r="U535" s="21"/>
      <c r="V535" s="229"/>
      <c r="W535" s="192"/>
      <c r="AA535" s="16"/>
    </row>
    <row r="536" spans="1:27" x14ac:dyDescent="0.25">
      <c r="A536" s="28"/>
      <c r="B536" s="642" t="s">
        <v>211</v>
      </c>
      <c r="C536" s="643">
        <v>36</v>
      </c>
      <c r="D536" s="643">
        <v>1</v>
      </c>
      <c r="E536" s="643">
        <f t="shared" si="12"/>
        <v>37</v>
      </c>
      <c r="F536" s="135"/>
      <c r="G536" s="682" t="s">
        <v>211</v>
      </c>
      <c r="H536" s="643">
        <v>19</v>
      </c>
      <c r="I536" s="643">
        <v>0</v>
      </c>
      <c r="J536" s="643">
        <f t="shared" si="13"/>
        <v>19</v>
      </c>
      <c r="L536" s="365"/>
      <c r="M536" s="16"/>
      <c r="P536" s="21"/>
      <c r="Q536" s="21"/>
      <c r="R536" s="21"/>
      <c r="S536" s="21"/>
      <c r="T536" s="21"/>
      <c r="U536" s="21"/>
      <c r="V536" s="229"/>
      <c r="W536" s="192"/>
      <c r="AA536" s="16"/>
    </row>
    <row r="537" spans="1:27" x14ac:dyDescent="0.25">
      <c r="A537" s="28"/>
      <c r="B537" s="642" t="s">
        <v>122</v>
      </c>
      <c r="C537" s="643">
        <v>32</v>
      </c>
      <c r="D537" s="643">
        <v>0</v>
      </c>
      <c r="E537" s="643">
        <f t="shared" si="12"/>
        <v>32</v>
      </c>
      <c r="F537" s="135"/>
      <c r="G537" s="682" t="s">
        <v>122</v>
      </c>
      <c r="H537" s="643">
        <v>34</v>
      </c>
      <c r="I537" s="643">
        <v>0</v>
      </c>
      <c r="J537" s="643">
        <f t="shared" si="13"/>
        <v>34</v>
      </c>
      <c r="L537" s="365"/>
      <c r="M537" s="16"/>
      <c r="P537" s="21"/>
      <c r="Q537" s="21"/>
      <c r="R537" s="21"/>
      <c r="S537" s="21"/>
      <c r="T537" s="21"/>
      <c r="U537" s="21"/>
      <c r="V537" s="229"/>
      <c r="W537" s="192"/>
      <c r="AA537" s="16"/>
    </row>
    <row r="538" spans="1:27" x14ac:dyDescent="0.25">
      <c r="A538" s="28"/>
      <c r="B538" s="642" t="s">
        <v>135</v>
      </c>
      <c r="C538" s="643">
        <v>0</v>
      </c>
      <c r="D538" s="643">
        <v>0</v>
      </c>
      <c r="E538" s="643">
        <f t="shared" si="12"/>
        <v>0</v>
      </c>
      <c r="F538" s="135"/>
      <c r="G538" s="682" t="s">
        <v>135</v>
      </c>
      <c r="H538" s="643">
        <v>0</v>
      </c>
      <c r="I538" s="643">
        <v>0</v>
      </c>
      <c r="J538" s="643">
        <f t="shared" si="13"/>
        <v>0</v>
      </c>
      <c r="L538" s="365"/>
      <c r="M538" s="16"/>
      <c r="P538" s="21"/>
      <c r="Q538" s="21"/>
      <c r="R538" s="21"/>
      <c r="S538" s="21"/>
      <c r="T538" s="21"/>
      <c r="U538" s="21"/>
      <c r="V538" s="229"/>
      <c r="W538" s="192"/>
      <c r="AA538" s="16"/>
    </row>
    <row r="539" spans="1:27" x14ac:dyDescent="0.25">
      <c r="A539" s="28"/>
      <c r="B539" s="642" t="s">
        <v>242</v>
      </c>
      <c r="C539" s="643">
        <v>42</v>
      </c>
      <c r="D539" s="643">
        <v>2</v>
      </c>
      <c r="E539" s="643">
        <f t="shared" si="12"/>
        <v>44</v>
      </c>
      <c r="F539" s="135"/>
      <c r="G539" s="682" t="s">
        <v>242</v>
      </c>
      <c r="H539" s="643">
        <v>10</v>
      </c>
      <c r="I539" s="643">
        <v>0</v>
      </c>
      <c r="J539" s="643">
        <f t="shared" si="13"/>
        <v>10</v>
      </c>
      <c r="L539" s="365"/>
      <c r="M539" s="16"/>
      <c r="P539" s="21"/>
      <c r="Q539" s="21"/>
      <c r="R539" s="21"/>
      <c r="S539" s="21"/>
      <c r="T539" s="21"/>
      <c r="U539" s="21"/>
      <c r="V539" s="229"/>
      <c r="W539" s="192"/>
      <c r="AA539" s="16"/>
    </row>
    <row r="540" spans="1:27" x14ac:dyDescent="0.25">
      <c r="A540" s="28"/>
      <c r="B540" s="642" t="s">
        <v>212</v>
      </c>
      <c r="C540" s="643">
        <v>0</v>
      </c>
      <c r="D540" s="643">
        <v>0</v>
      </c>
      <c r="E540" s="643">
        <f t="shared" si="12"/>
        <v>0</v>
      </c>
      <c r="F540" s="135"/>
      <c r="G540" s="682" t="s">
        <v>212</v>
      </c>
      <c r="H540" s="643">
        <v>0</v>
      </c>
      <c r="I540" s="643">
        <v>0</v>
      </c>
      <c r="J540" s="643">
        <f t="shared" si="13"/>
        <v>0</v>
      </c>
      <c r="L540" s="365"/>
      <c r="M540" s="16"/>
      <c r="P540" s="21"/>
      <c r="Q540" s="21"/>
      <c r="R540" s="21"/>
      <c r="S540" s="21"/>
      <c r="T540" s="21"/>
      <c r="U540" s="21"/>
      <c r="V540" s="229"/>
      <c r="W540" s="192"/>
      <c r="AA540" s="16"/>
    </row>
    <row r="541" spans="1:27" x14ac:dyDescent="0.25">
      <c r="A541" s="28"/>
      <c r="B541" s="642" t="s">
        <v>118</v>
      </c>
      <c r="C541" s="643">
        <v>21</v>
      </c>
      <c r="D541" s="643">
        <v>0</v>
      </c>
      <c r="E541" s="643">
        <f>+C541+D541</f>
        <v>21</v>
      </c>
      <c r="F541" s="135"/>
      <c r="G541" s="682" t="s">
        <v>118</v>
      </c>
      <c r="H541" s="643">
        <v>18</v>
      </c>
      <c r="I541" s="643">
        <v>6</v>
      </c>
      <c r="J541" s="643">
        <f t="shared" si="13"/>
        <v>24</v>
      </c>
      <c r="L541" s="365"/>
      <c r="M541" s="16"/>
      <c r="P541" s="21"/>
      <c r="Q541" s="21"/>
      <c r="R541" s="21"/>
      <c r="S541" s="21"/>
      <c r="T541" s="21"/>
      <c r="U541" s="21"/>
      <c r="V541" s="229"/>
      <c r="W541" s="192"/>
      <c r="AA541" s="16"/>
    </row>
    <row r="542" spans="1:27" x14ac:dyDescent="0.25">
      <c r="A542" s="28"/>
      <c r="B542" s="642" t="s">
        <v>186</v>
      </c>
      <c r="C542" s="643">
        <v>1</v>
      </c>
      <c r="D542" s="643">
        <v>0</v>
      </c>
      <c r="E542" s="643">
        <f t="shared" si="12"/>
        <v>1</v>
      </c>
      <c r="F542" s="135"/>
      <c r="G542" s="683" t="s">
        <v>186</v>
      </c>
      <c r="H542" s="643">
        <v>1</v>
      </c>
      <c r="I542" s="643">
        <v>0</v>
      </c>
      <c r="J542" s="643">
        <f t="shared" si="13"/>
        <v>1</v>
      </c>
      <c r="L542" s="365"/>
      <c r="M542" s="16"/>
      <c r="P542" s="21"/>
      <c r="Q542" s="21"/>
      <c r="R542" s="21"/>
      <c r="S542" s="21"/>
      <c r="T542" s="21"/>
      <c r="U542" s="21"/>
      <c r="V542" s="229"/>
      <c r="W542" s="192"/>
      <c r="AA542" s="16"/>
    </row>
    <row r="543" spans="1:27" x14ac:dyDescent="0.25">
      <c r="A543" s="28"/>
      <c r="B543" s="642" t="s">
        <v>226</v>
      </c>
      <c r="C543" s="643">
        <v>3</v>
      </c>
      <c r="D543" s="643">
        <v>0</v>
      </c>
      <c r="E543" s="643">
        <f t="shared" si="12"/>
        <v>3</v>
      </c>
      <c r="F543" s="135"/>
      <c r="G543" s="683" t="s">
        <v>226</v>
      </c>
      <c r="H543" s="643">
        <v>1</v>
      </c>
      <c r="I543" s="643">
        <v>0</v>
      </c>
      <c r="J543" s="643">
        <f t="shared" si="13"/>
        <v>1</v>
      </c>
      <c r="L543" s="365"/>
      <c r="M543" s="16"/>
      <c r="P543" s="21"/>
      <c r="Q543" s="21"/>
      <c r="R543" s="21"/>
      <c r="S543" s="21"/>
      <c r="T543" s="21"/>
      <c r="U543" s="21"/>
      <c r="V543" s="229"/>
      <c r="W543" s="192"/>
      <c r="AA543" s="16"/>
    </row>
    <row r="544" spans="1:27" x14ac:dyDescent="0.25">
      <c r="A544" s="28"/>
      <c r="B544" s="642" t="s">
        <v>227</v>
      </c>
      <c r="C544" s="643">
        <v>1</v>
      </c>
      <c r="D544" s="643">
        <v>0</v>
      </c>
      <c r="E544" s="643">
        <f t="shared" si="12"/>
        <v>1</v>
      </c>
      <c r="F544" s="135"/>
      <c r="G544" s="682" t="s">
        <v>227</v>
      </c>
      <c r="H544" s="643">
        <v>3</v>
      </c>
      <c r="I544" s="643">
        <v>0</v>
      </c>
      <c r="J544" s="643">
        <f t="shared" si="13"/>
        <v>3</v>
      </c>
      <c r="L544" s="365"/>
      <c r="M544" s="16"/>
      <c r="P544" s="21"/>
      <c r="Q544" s="21"/>
      <c r="R544" s="21"/>
      <c r="S544" s="21"/>
      <c r="T544" s="21"/>
      <c r="U544" s="21"/>
      <c r="V544" s="229"/>
      <c r="W544" s="192"/>
      <c r="AA544" s="16"/>
    </row>
    <row r="545" spans="1:27" x14ac:dyDescent="0.25">
      <c r="A545" s="28"/>
      <c r="B545" s="642" t="s">
        <v>225</v>
      </c>
      <c r="C545" s="643">
        <v>19</v>
      </c>
      <c r="D545" s="643">
        <v>1</v>
      </c>
      <c r="E545" s="643">
        <f t="shared" si="12"/>
        <v>20</v>
      </c>
      <c r="F545" s="135"/>
      <c r="G545" s="683" t="s">
        <v>225</v>
      </c>
      <c r="H545" s="643">
        <v>23</v>
      </c>
      <c r="I545" s="643">
        <v>0</v>
      </c>
      <c r="J545" s="643">
        <f>+H545+I545</f>
        <v>23</v>
      </c>
      <c r="L545" s="365"/>
      <c r="M545" s="16"/>
      <c r="P545" s="21"/>
      <c r="Q545" s="21"/>
      <c r="R545" s="21"/>
      <c r="S545" s="21"/>
      <c r="T545" s="21"/>
      <c r="U545" s="21"/>
      <c r="V545" s="229"/>
      <c r="W545" s="192"/>
      <c r="AA545" s="16"/>
    </row>
    <row r="546" spans="1:27" x14ac:dyDescent="0.25">
      <c r="A546" s="28"/>
      <c r="B546" s="642" t="s">
        <v>203</v>
      </c>
      <c r="C546" s="643">
        <v>21</v>
      </c>
      <c r="D546" s="643">
        <v>0</v>
      </c>
      <c r="E546" s="643">
        <f t="shared" si="12"/>
        <v>21</v>
      </c>
      <c r="F546" s="135"/>
      <c r="G546" s="682" t="s">
        <v>203</v>
      </c>
      <c r="H546" s="643">
        <v>4</v>
      </c>
      <c r="I546" s="643">
        <v>0</v>
      </c>
      <c r="J546" s="643">
        <f t="shared" si="13"/>
        <v>4</v>
      </c>
      <c r="L546" s="365"/>
      <c r="M546" s="16"/>
      <c r="P546" s="21"/>
      <c r="Q546" s="21"/>
      <c r="R546" s="21"/>
      <c r="S546" s="21"/>
      <c r="T546" s="21"/>
      <c r="U546" s="21"/>
      <c r="V546" s="229"/>
      <c r="W546" s="192"/>
      <c r="AA546" s="16"/>
    </row>
    <row r="547" spans="1:27" x14ac:dyDescent="0.25">
      <c r="A547" s="28"/>
      <c r="B547" s="642" t="s">
        <v>149</v>
      </c>
      <c r="C547" s="643">
        <v>0</v>
      </c>
      <c r="D547" s="643">
        <v>0</v>
      </c>
      <c r="E547" s="643">
        <f t="shared" si="12"/>
        <v>0</v>
      </c>
      <c r="F547" s="135"/>
      <c r="G547" s="683" t="s">
        <v>149</v>
      </c>
      <c r="H547" s="643">
        <v>0</v>
      </c>
      <c r="I547" s="643">
        <v>0</v>
      </c>
      <c r="J547" s="643">
        <f t="shared" si="13"/>
        <v>0</v>
      </c>
      <c r="L547" s="365"/>
      <c r="M547" s="16"/>
      <c r="P547" s="21"/>
      <c r="Q547" s="21"/>
      <c r="R547" s="21"/>
      <c r="S547" s="21"/>
      <c r="T547" s="21"/>
      <c r="U547" s="21"/>
      <c r="V547" s="229"/>
      <c r="W547" s="192"/>
      <c r="AA547" s="16"/>
    </row>
    <row r="548" spans="1:27" x14ac:dyDescent="0.25">
      <c r="A548" s="28"/>
      <c r="B548" s="644" t="s">
        <v>52</v>
      </c>
      <c r="C548" s="645">
        <f>SUM(C523:C547)</f>
        <v>1889</v>
      </c>
      <c r="D548" s="645">
        <f>SUM(D523:D547)</f>
        <v>393</v>
      </c>
      <c r="E548" s="645">
        <f>SUM(E523:E547)</f>
        <v>2282</v>
      </c>
      <c r="F548" s="135"/>
      <c r="G548" s="645" t="s">
        <v>52</v>
      </c>
      <c r="H548" s="645">
        <f>SUM(H523:H547)</f>
        <v>1319</v>
      </c>
      <c r="I548" s="645">
        <f>SUM(I523:I547)</f>
        <v>707</v>
      </c>
      <c r="J548" s="684">
        <f>SUM(J523:J547)</f>
        <v>2026</v>
      </c>
      <c r="K548" s="81"/>
      <c r="L548" s="365"/>
      <c r="M548" s="16"/>
      <c r="P548" s="21"/>
      <c r="Q548" s="21"/>
      <c r="R548" s="21"/>
      <c r="S548" s="21"/>
      <c r="T548" s="21"/>
      <c r="U548" s="21"/>
      <c r="V548" s="229"/>
      <c r="W548" s="192"/>
      <c r="AA548" s="16"/>
    </row>
    <row r="549" spans="1:27" x14ac:dyDescent="0.2">
      <c r="A549" s="28"/>
      <c r="B549" s="646" t="s">
        <v>213</v>
      </c>
      <c r="C549" s="646"/>
      <c r="D549" s="646"/>
      <c r="E549" s="646"/>
      <c r="F549" s="137"/>
      <c r="G549" s="646" t="s">
        <v>213</v>
      </c>
      <c r="H549" s="480"/>
      <c r="I549" s="685"/>
      <c r="J549" s="685"/>
      <c r="K549" s="136"/>
      <c r="Q549" s="21"/>
      <c r="R549" s="21"/>
      <c r="S549" s="21"/>
      <c r="T549" s="21"/>
      <c r="U549" s="21"/>
      <c r="V549" s="21"/>
      <c r="W549" s="229"/>
    </row>
    <row r="550" spans="1:27" x14ac:dyDescent="0.2">
      <c r="A550" s="28"/>
      <c r="B550" s="130"/>
      <c r="C550" s="131"/>
      <c r="D550" s="131"/>
      <c r="E550" s="132"/>
      <c r="F550" s="133"/>
      <c r="G550" s="131"/>
      <c r="H550" s="132"/>
      <c r="I550" s="133"/>
      <c r="K550" s="365"/>
      <c r="Q550" s="21"/>
      <c r="R550" s="21"/>
      <c r="S550" s="21"/>
      <c r="T550" s="21"/>
      <c r="U550" s="21"/>
      <c r="V550" s="21"/>
      <c r="W550" s="229"/>
    </row>
    <row r="551" spans="1:27" x14ac:dyDescent="0.2">
      <c r="A551" s="28"/>
      <c r="B551" s="762" t="s">
        <v>215</v>
      </c>
      <c r="C551" s="763"/>
      <c r="D551" s="763"/>
      <c r="E551" s="764"/>
      <c r="F551" s="131"/>
      <c r="G551" s="762" t="s">
        <v>215</v>
      </c>
      <c r="H551" s="763"/>
      <c r="I551" s="763"/>
      <c r="J551" s="764"/>
      <c r="K551" s="365"/>
      <c r="Q551" s="21"/>
      <c r="R551" s="21"/>
      <c r="S551" s="21"/>
      <c r="T551" s="21"/>
      <c r="U551" s="21"/>
      <c r="V551" s="21"/>
      <c r="W551" s="229"/>
    </row>
    <row r="552" spans="1:27" ht="15" customHeight="1" x14ac:dyDescent="0.2">
      <c r="A552" s="28"/>
      <c r="B552" s="762" t="s">
        <v>436</v>
      </c>
      <c r="C552" s="763"/>
      <c r="D552" s="763"/>
      <c r="E552" s="764"/>
      <c r="F552" s="131"/>
      <c r="G552" s="762" t="s">
        <v>437</v>
      </c>
      <c r="H552" s="763"/>
      <c r="I552" s="763"/>
      <c r="J552" s="764"/>
      <c r="K552" s="365"/>
      <c r="Q552" s="21"/>
      <c r="R552" s="21"/>
      <c r="S552" s="21"/>
      <c r="T552" s="21"/>
      <c r="U552" s="21"/>
      <c r="V552" s="21"/>
      <c r="W552" s="229"/>
    </row>
    <row r="553" spans="1:27" x14ac:dyDescent="0.2">
      <c r="A553" s="28"/>
      <c r="B553" s="745" t="s">
        <v>43</v>
      </c>
      <c r="C553" s="745" t="s">
        <v>53</v>
      </c>
      <c r="D553" s="743" t="s">
        <v>185</v>
      </c>
      <c r="E553" s="743" t="s">
        <v>30</v>
      </c>
      <c r="F553" s="131"/>
      <c r="G553" s="741" t="s">
        <v>43</v>
      </c>
      <c r="H553" s="741" t="s">
        <v>53</v>
      </c>
      <c r="I553" s="741" t="s">
        <v>185</v>
      </c>
      <c r="J553" s="741" t="s">
        <v>30</v>
      </c>
      <c r="K553" s="365"/>
      <c r="L553" s="365"/>
      <c r="M553" s="16"/>
      <c r="P553" s="21"/>
      <c r="Q553" s="21"/>
      <c r="R553" s="21"/>
      <c r="S553" s="21"/>
      <c r="T553" s="21"/>
      <c r="U553" s="21"/>
      <c r="V553" s="229"/>
      <c r="W553" s="192"/>
      <c r="AA553" s="16"/>
    </row>
    <row r="554" spans="1:27" x14ac:dyDescent="0.2">
      <c r="A554" s="28"/>
      <c r="B554" s="744"/>
      <c r="C554" s="744"/>
      <c r="D554" s="744"/>
      <c r="E554" s="744"/>
      <c r="F554" s="131"/>
      <c r="G554" s="742"/>
      <c r="H554" s="742"/>
      <c r="I554" s="742"/>
      <c r="J554" s="742"/>
      <c r="L554" s="365"/>
      <c r="M554" s="16"/>
      <c r="P554" s="21"/>
      <c r="Q554" s="21"/>
      <c r="R554" s="21"/>
      <c r="S554" s="21"/>
      <c r="T554" s="21"/>
      <c r="U554" s="21"/>
      <c r="V554" s="229"/>
      <c r="W554" s="192"/>
      <c r="AA554" s="16"/>
    </row>
    <row r="555" spans="1:27" x14ac:dyDescent="0.2">
      <c r="A555" s="28"/>
      <c r="B555" s="642" t="s">
        <v>45</v>
      </c>
      <c r="C555" s="643">
        <v>564</v>
      </c>
      <c r="D555" s="643">
        <v>15</v>
      </c>
      <c r="E555" s="643">
        <f t="shared" ref="E555:E578" si="14">+C555+D555</f>
        <v>579</v>
      </c>
      <c r="F555" s="131"/>
      <c r="G555" s="682" t="s">
        <v>45</v>
      </c>
      <c r="H555" s="686">
        <v>949</v>
      </c>
      <c r="I555" s="686">
        <v>98</v>
      </c>
      <c r="J555" s="643">
        <f>+H555+I555</f>
        <v>1047</v>
      </c>
      <c r="L555" s="365"/>
      <c r="M555" s="16"/>
      <c r="P555" s="21"/>
      <c r="Q555" s="21"/>
      <c r="R555" s="21"/>
      <c r="S555" s="21"/>
      <c r="T555" s="21"/>
      <c r="U555" s="21"/>
      <c r="V555" s="229"/>
      <c r="W555" s="192"/>
      <c r="AA555" s="16"/>
    </row>
    <row r="556" spans="1:27" x14ac:dyDescent="0.2">
      <c r="A556" s="28"/>
      <c r="B556" s="642" t="s">
        <v>46</v>
      </c>
      <c r="C556" s="643">
        <v>344</v>
      </c>
      <c r="D556" s="643">
        <v>222</v>
      </c>
      <c r="E556" s="643">
        <f t="shared" si="14"/>
        <v>566</v>
      </c>
      <c r="F556" s="131"/>
      <c r="G556" s="682" t="s">
        <v>46</v>
      </c>
      <c r="H556" s="686">
        <v>607</v>
      </c>
      <c r="I556" s="686">
        <v>200</v>
      </c>
      <c r="J556" s="643">
        <f t="shared" ref="J556:J577" si="15">+H556+I556</f>
        <v>807</v>
      </c>
      <c r="L556" s="365"/>
      <c r="M556" s="16"/>
      <c r="P556" s="21"/>
      <c r="Q556" s="21"/>
      <c r="R556" s="21"/>
      <c r="S556" s="21"/>
      <c r="T556" s="21"/>
      <c r="U556" s="21"/>
      <c r="V556" s="229"/>
      <c r="W556" s="192"/>
      <c r="AA556" s="16"/>
    </row>
    <row r="557" spans="1:27" x14ac:dyDescent="0.2">
      <c r="A557" s="28"/>
      <c r="B557" s="642" t="s">
        <v>47</v>
      </c>
      <c r="C557" s="643">
        <v>6</v>
      </c>
      <c r="D557" s="643">
        <v>15</v>
      </c>
      <c r="E557" s="643">
        <f t="shared" si="14"/>
        <v>21</v>
      </c>
      <c r="F557" s="131"/>
      <c r="G557" s="682" t="s">
        <v>47</v>
      </c>
      <c r="H557" s="686">
        <v>11</v>
      </c>
      <c r="I557" s="686">
        <v>18</v>
      </c>
      <c r="J557" s="643">
        <f t="shared" si="15"/>
        <v>29</v>
      </c>
      <c r="L557" s="365"/>
      <c r="M557" s="16"/>
      <c r="P557" s="21"/>
      <c r="Q557" s="21"/>
      <c r="R557" s="21"/>
      <c r="S557" s="21"/>
      <c r="T557" s="21"/>
      <c r="U557" s="21"/>
      <c r="V557" s="229"/>
      <c r="W557" s="192"/>
      <c r="AA557" s="16"/>
    </row>
    <row r="558" spans="1:27" x14ac:dyDescent="0.2">
      <c r="A558" s="28"/>
      <c r="B558" s="642" t="s">
        <v>48</v>
      </c>
      <c r="C558" s="643">
        <v>6</v>
      </c>
      <c r="D558" s="643">
        <v>2</v>
      </c>
      <c r="E558" s="643">
        <f t="shared" si="14"/>
        <v>8</v>
      </c>
      <c r="F558" s="131"/>
      <c r="G558" s="682" t="s">
        <v>48</v>
      </c>
      <c r="H558" s="686">
        <v>47</v>
      </c>
      <c r="I558" s="686">
        <v>31</v>
      </c>
      <c r="J558" s="643">
        <f t="shared" si="15"/>
        <v>78</v>
      </c>
      <c r="L558" s="365"/>
      <c r="M558" s="16"/>
      <c r="P558" s="21"/>
      <c r="Q558" s="21"/>
      <c r="R558" s="21"/>
      <c r="S558" s="21"/>
      <c r="T558" s="21"/>
      <c r="U558" s="21"/>
      <c r="V558" s="229"/>
      <c r="W558" s="192"/>
      <c r="AA558" s="16"/>
    </row>
    <row r="559" spans="1:27" x14ac:dyDescent="0.2">
      <c r="A559" s="28"/>
      <c r="B559" s="642" t="s">
        <v>49</v>
      </c>
      <c r="C559" s="643">
        <v>4</v>
      </c>
      <c r="D559" s="643">
        <v>0</v>
      </c>
      <c r="E559" s="643">
        <f t="shared" si="14"/>
        <v>4</v>
      </c>
      <c r="F559" s="131"/>
      <c r="G559" s="682" t="s">
        <v>49</v>
      </c>
      <c r="H559" s="686">
        <v>11</v>
      </c>
      <c r="I559" s="686">
        <v>0</v>
      </c>
      <c r="J559" s="643">
        <f t="shared" si="15"/>
        <v>11</v>
      </c>
      <c r="L559" s="365"/>
      <c r="M559" s="16"/>
      <c r="P559" s="21"/>
      <c r="Q559" s="21"/>
      <c r="R559" s="21"/>
      <c r="S559" s="21"/>
      <c r="T559" s="21"/>
      <c r="U559" s="21"/>
      <c r="V559" s="229"/>
      <c r="W559" s="192"/>
      <c r="AA559" s="16"/>
    </row>
    <row r="560" spans="1:27" x14ac:dyDescent="0.2">
      <c r="A560" s="28"/>
      <c r="B560" s="642" t="s">
        <v>50</v>
      </c>
      <c r="C560" s="643">
        <v>62</v>
      </c>
      <c r="D560" s="643">
        <v>12</v>
      </c>
      <c r="E560" s="643">
        <f t="shared" si="14"/>
        <v>74</v>
      </c>
      <c r="F560" s="131"/>
      <c r="G560" s="682" t="s">
        <v>50</v>
      </c>
      <c r="H560" s="686">
        <v>132</v>
      </c>
      <c r="I560" s="686">
        <v>9</v>
      </c>
      <c r="J560" s="643">
        <f t="shared" si="15"/>
        <v>141</v>
      </c>
      <c r="L560" s="365"/>
      <c r="M560" s="16"/>
      <c r="P560" s="21"/>
      <c r="Q560" s="21"/>
      <c r="R560" s="21"/>
      <c r="S560" s="21"/>
      <c r="T560" s="21"/>
      <c r="U560" s="21"/>
      <c r="V560" s="229"/>
      <c r="W560" s="192"/>
      <c r="AA560" s="16"/>
    </row>
    <row r="561" spans="1:27" x14ac:dyDescent="0.2">
      <c r="A561" s="28"/>
      <c r="B561" s="642" t="s">
        <v>113</v>
      </c>
      <c r="C561" s="643">
        <v>119</v>
      </c>
      <c r="D561" s="643">
        <v>5</v>
      </c>
      <c r="E561" s="643">
        <f t="shared" si="14"/>
        <v>124</v>
      </c>
      <c r="F561" s="131"/>
      <c r="G561" s="682" t="s">
        <v>113</v>
      </c>
      <c r="H561" s="686">
        <v>126</v>
      </c>
      <c r="I561" s="686">
        <v>12</v>
      </c>
      <c r="J561" s="643">
        <f t="shared" si="15"/>
        <v>138</v>
      </c>
      <c r="L561" s="365"/>
      <c r="M561" s="16"/>
      <c r="P561" s="21"/>
      <c r="Q561" s="21"/>
      <c r="R561" s="21"/>
      <c r="S561" s="21"/>
      <c r="T561" s="21"/>
      <c r="U561" s="21"/>
      <c r="V561" s="229"/>
      <c r="W561" s="192"/>
      <c r="AA561" s="16"/>
    </row>
    <row r="562" spans="1:27" x14ac:dyDescent="0.2">
      <c r="A562" s="28"/>
      <c r="B562" s="642" t="s">
        <v>207</v>
      </c>
      <c r="C562" s="643">
        <v>147</v>
      </c>
      <c r="D562" s="643">
        <v>78</v>
      </c>
      <c r="E562" s="643">
        <f t="shared" si="14"/>
        <v>225</v>
      </c>
      <c r="F562" s="131"/>
      <c r="G562" s="682" t="s">
        <v>207</v>
      </c>
      <c r="H562" s="686">
        <v>128</v>
      </c>
      <c r="I562" s="686">
        <v>282</v>
      </c>
      <c r="J562" s="643">
        <f t="shared" si="15"/>
        <v>410</v>
      </c>
      <c r="L562" s="365"/>
      <c r="M562" s="16"/>
      <c r="P562" s="21"/>
      <c r="Q562" s="21"/>
      <c r="R562" s="21"/>
      <c r="S562" s="21"/>
      <c r="T562" s="21"/>
      <c r="U562" s="21"/>
      <c r="V562" s="229"/>
      <c r="W562" s="192"/>
      <c r="AA562" s="16"/>
    </row>
    <row r="563" spans="1:27" x14ac:dyDescent="0.2">
      <c r="A563" s="28"/>
      <c r="B563" s="642" t="s">
        <v>51</v>
      </c>
      <c r="C563" s="643">
        <v>151</v>
      </c>
      <c r="D563" s="643">
        <v>34</v>
      </c>
      <c r="E563" s="643">
        <f t="shared" si="14"/>
        <v>185</v>
      </c>
      <c r="F563" s="131"/>
      <c r="G563" s="682" t="s">
        <v>51</v>
      </c>
      <c r="H563" s="686">
        <v>138</v>
      </c>
      <c r="I563" s="686">
        <v>31</v>
      </c>
      <c r="J563" s="643">
        <f t="shared" si="15"/>
        <v>169</v>
      </c>
      <c r="L563" s="365"/>
      <c r="M563" s="16"/>
      <c r="P563" s="21"/>
      <c r="Q563" s="21"/>
      <c r="R563" s="21"/>
      <c r="S563" s="21"/>
      <c r="T563" s="21"/>
      <c r="U563" s="21"/>
      <c r="V563" s="229"/>
      <c r="W563" s="192"/>
      <c r="AA563" s="16"/>
    </row>
    <row r="564" spans="1:27" x14ac:dyDescent="0.2">
      <c r="A564" s="28"/>
      <c r="B564" s="642" t="s">
        <v>208</v>
      </c>
      <c r="C564" s="643">
        <v>51</v>
      </c>
      <c r="D564" s="643">
        <v>32</v>
      </c>
      <c r="E564" s="643">
        <f t="shared" si="14"/>
        <v>83</v>
      </c>
      <c r="F564" s="131"/>
      <c r="G564" s="682" t="s">
        <v>208</v>
      </c>
      <c r="H564" s="686">
        <v>139</v>
      </c>
      <c r="I564" s="686">
        <v>16</v>
      </c>
      <c r="J564" s="643">
        <f t="shared" si="15"/>
        <v>155</v>
      </c>
      <c r="L564" s="365"/>
      <c r="M564" s="16"/>
      <c r="P564" s="21"/>
      <c r="Q564" s="21"/>
      <c r="R564" s="21"/>
      <c r="S564" s="21"/>
      <c r="T564" s="21"/>
      <c r="U564" s="21"/>
      <c r="V564" s="229"/>
      <c r="W564" s="192"/>
      <c r="AA564" s="16"/>
    </row>
    <row r="565" spans="1:27" x14ac:dyDescent="0.2">
      <c r="A565" s="28"/>
      <c r="B565" s="642" t="s">
        <v>209</v>
      </c>
      <c r="C565" s="643">
        <v>63</v>
      </c>
      <c r="D565" s="643">
        <v>48</v>
      </c>
      <c r="E565" s="643">
        <f t="shared" si="14"/>
        <v>111</v>
      </c>
      <c r="F565" s="131"/>
      <c r="G565" s="682" t="s">
        <v>209</v>
      </c>
      <c r="H565" s="686">
        <v>89</v>
      </c>
      <c r="I565" s="686">
        <v>0</v>
      </c>
      <c r="J565" s="643">
        <f t="shared" si="15"/>
        <v>89</v>
      </c>
      <c r="L565" s="365"/>
      <c r="M565" s="16"/>
      <c r="P565" s="21"/>
      <c r="Q565" s="21"/>
      <c r="R565" s="21"/>
      <c r="S565" s="21"/>
      <c r="T565" s="21"/>
      <c r="U565" s="21"/>
      <c r="V565" s="229"/>
      <c r="W565" s="192"/>
      <c r="AA565" s="16"/>
    </row>
    <row r="566" spans="1:27" x14ac:dyDescent="0.2">
      <c r="A566" s="28"/>
      <c r="B566" s="642" t="s">
        <v>62</v>
      </c>
      <c r="C566" s="643">
        <v>43</v>
      </c>
      <c r="D566" s="643">
        <v>0</v>
      </c>
      <c r="E566" s="643">
        <f t="shared" si="14"/>
        <v>43</v>
      </c>
      <c r="F566" s="131"/>
      <c r="G566" s="682" t="s">
        <v>62</v>
      </c>
      <c r="H566" s="686">
        <v>53</v>
      </c>
      <c r="I566" s="686">
        <v>0</v>
      </c>
      <c r="J566" s="643">
        <f t="shared" si="15"/>
        <v>53</v>
      </c>
      <c r="L566" s="365"/>
      <c r="M566" s="16"/>
      <c r="P566" s="21"/>
      <c r="Q566" s="21"/>
      <c r="R566" s="21"/>
      <c r="S566" s="21"/>
      <c r="T566" s="21"/>
      <c r="U566" s="21"/>
      <c r="V566" s="229"/>
      <c r="W566" s="192"/>
      <c r="AA566" s="16"/>
    </row>
    <row r="567" spans="1:27" x14ac:dyDescent="0.2">
      <c r="A567" s="28"/>
      <c r="B567" s="642" t="s">
        <v>210</v>
      </c>
      <c r="C567" s="643">
        <v>4</v>
      </c>
      <c r="D567" s="643">
        <v>0</v>
      </c>
      <c r="E567" s="643">
        <f t="shared" si="14"/>
        <v>4</v>
      </c>
      <c r="F567" s="131"/>
      <c r="G567" s="682" t="s">
        <v>210</v>
      </c>
      <c r="H567" s="686">
        <v>10</v>
      </c>
      <c r="I567" s="686">
        <v>0</v>
      </c>
      <c r="J567" s="643">
        <f t="shared" si="15"/>
        <v>10</v>
      </c>
      <c r="L567" s="365"/>
      <c r="M567" s="16"/>
      <c r="P567" s="21"/>
      <c r="Q567" s="21"/>
      <c r="R567" s="21"/>
      <c r="S567" s="21"/>
      <c r="T567" s="21"/>
      <c r="U567" s="21"/>
      <c r="V567" s="229"/>
      <c r="W567" s="192"/>
      <c r="AA567" s="16"/>
    </row>
    <row r="568" spans="1:27" x14ac:dyDescent="0.2">
      <c r="A568" s="28"/>
      <c r="B568" s="642" t="s">
        <v>211</v>
      </c>
      <c r="C568" s="643">
        <v>95</v>
      </c>
      <c r="D568" s="643">
        <v>1</v>
      </c>
      <c r="E568" s="643">
        <f t="shared" si="14"/>
        <v>96</v>
      </c>
      <c r="F568" s="131"/>
      <c r="G568" s="682" t="s">
        <v>211</v>
      </c>
      <c r="H568" s="686">
        <v>43</v>
      </c>
      <c r="I568" s="686">
        <v>1</v>
      </c>
      <c r="J568" s="643">
        <f t="shared" si="15"/>
        <v>44</v>
      </c>
      <c r="L568" s="365"/>
      <c r="M568" s="16"/>
      <c r="P568" s="21"/>
      <c r="Q568" s="21"/>
      <c r="R568" s="21"/>
      <c r="S568" s="21"/>
      <c r="T568" s="21"/>
      <c r="U568" s="21"/>
      <c r="V568" s="229"/>
      <c r="W568" s="192"/>
      <c r="AA568" s="16"/>
    </row>
    <row r="569" spans="1:27" x14ac:dyDescent="0.2">
      <c r="A569" s="28"/>
      <c r="B569" s="642" t="s">
        <v>122</v>
      </c>
      <c r="C569" s="643">
        <v>64</v>
      </c>
      <c r="D569" s="643">
        <v>0</v>
      </c>
      <c r="E569" s="643">
        <f t="shared" si="14"/>
        <v>64</v>
      </c>
      <c r="F569" s="131"/>
      <c r="G569" s="682" t="s">
        <v>122</v>
      </c>
      <c r="H569" s="686">
        <v>124</v>
      </c>
      <c r="I569" s="686">
        <v>7</v>
      </c>
      <c r="J569" s="643">
        <f t="shared" si="15"/>
        <v>131</v>
      </c>
      <c r="L569" s="365"/>
      <c r="M569" s="16"/>
      <c r="P569" s="21"/>
      <c r="Q569" s="21"/>
      <c r="R569" s="21"/>
      <c r="S569" s="21"/>
      <c r="T569" s="21"/>
      <c r="U569" s="21"/>
      <c r="V569" s="229"/>
      <c r="W569" s="192"/>
      <c r="AA569" s="16"/>
    </row>
    <row r="570" spans="1:27" x14ac:dyDescent="0.2">
      <c r="A570" s="28"/>
      <c r="B570" s="642" t="s">
        <v>135</v>
      </c>
      <c r="C570" s="643">
        <v>0</v>
      </c>
      <c r="D570" s="643">
        <v>0</v>
      </c>
      <c r="E570" s="643">
        <f t="shared" si="14"/>
        <v>0</v>
      </c>
      <c r="F570" s="131"/>
      <c r="G570" s="682" t="s">
        <v>135</v>
      </c>
      <c r="H570" s="686">
        <v>0</v>
      </c>
      <c r="I570" s="686">
        <v>0</v>
      </c>
      <c r="J570" s="643">
        <f t="shared" si="15"/>
        <v>0</v>
      </c>
      <c r="L570" s="365"/>
      <c r="M570" s="16"/>
      <c r="P570" s="21"/>
      <c r="Q570" s="21"/>
      <c r="R570" s="21"/>
      <c r="S570" s="21"/>
      <c r="T570" s="21"/>
      <c r="U570" s="21"/>
      <c r="V570" s="229"/>
      <c r="W570" s="192"/>
      <c r="AA570" s="16"/>
    </row>
    <row r="571" spans="1:27" x14ac:dyDescent="0.2">
      <c r="A571" s="28"/>
      <c r="B571" s="642" t="s">
        <v>242</v>
      </c>
      <c r="C571" s="643">
        <v>57</v>
      </c>
      <c r="D571" s="643">
        <v>11</v>
      </c>
      <c r="E571" s="643">
        <f t="shared" si="14"/>
        <v>68</v>
      </c>
      <c r="F571" s="131"/>
      <c r="G571" s="682" t="s">
        <v>242</v>
      </c>
      <c r="H571" s="686">
        <v>47</v>
      </c>
      <c r="I571" s="686">
        <v>0</v>
      </c>
      <c r="J571" s="643">
        <f t="shared" si="15"/>
        <v>47</v>
      </c>
      <c r="L571" s="365"/>
      <c r="M571" s="16"/>
      <c r="P571" s="21"/>
      <c r="Q571" s="21"/>
      <c r="R571" s="21"/>
      <c r="S571" s="21"/>
      <c r="T571" s="21"/>
      <c r="U571" s="21"/>
      <c r="V571" s="229"/>
      <c r="W571" s="192"/>
      <c r="AA571" s="16"/>
    </row>
    <row r="572" spans="1:27" x14ac:dyDescent="0.2">
      <c r="A572" s="28"/>
      <c r="B572" s="642" t="s">
        <v>212</v>
      </c>
      <c r="C572" s="643">
        <v>4</v>
      </c>
      <c r="D572" s="643">
        <v>0</v>
      </c>
      <c r="E572" s="643">
        <f t="shared" si="14"/>
        <v>4</v>
      </c>
      <c r="F572" s="131"/>
      <c r="G572" s="682" t="s">
        <v>212</v>
      </c>
      <c r="H572" s="686">
        <v>0</v>
      </c>
      <c r="I572" s="686">
        <v>0</v>
      </c>
      <c r="J572" s="643">
        <f t="shared" si="15"/>
        <v>0</v>
      </c>
      <c r="L572" s="365"/>
      <c r="M572" s="16"/>
      <c r="P572" s="21"/>
      <c r="Q572" s="21"/>
      <c r="R572" s="21"/>
      <c r="S572" s="21"/>
      <c r="T572" s="21"/>
      <c r="U572" s="21"/>
      <c r="V572" s="229"/>
      <c r="W572" s="192"/>
      <c r="AA572" s="16"/>
    </row>
    <row r="573" spans="1:27" ht="17.100000000000001" customHeight="1" x14ac:dyDescent="0.2">
      <c r="A573" s="28"/>
      <c r="B573" s="642" t="s">
        <v>118</v>
      </c>
      <c r="C573" s="643">
        <v>43</v>
      </c>
      <c r="D573" s="643">
        <v>1</v>
      </c>
      <c r="E573" s="643">
        <f t="shared" si="14"/>
        <v>44</v>
      </c>
      <c r="F573" s="131"/>
      <c r="G573" s="683" t="s">
        <v>118</v>
      </c>
      <c r="H573" s="686">
        <v>15</v>
      </c>
      <c r="I573" s="686">
        <v>6</v>
      </c>
      <c r="J573" s="643">
        <f t="shared" si="15"/>
        <v>21</v>
      </c>
      <c r="L573" s="365"/>
      <c r="M573" s="16"/>
      <c r="P573" s="21"/>
      <c r="Q573" s="21"/>
      <c r="R573" s="21"/>
      <c r="S573" s="21"/>
      <c r="T573" s="21"/>
      <c r="U573" s="21"/>
      <c r="V573" s="229"/>
      <c r="W573" s="192"/>
      <c r="AA573" s="16"/>
    </row>
    <row r="574" spans="1:27" x14ac:dyDescent="0.2">
      <c r="A574" s="28"/>
      <c r="B574" s="642" t="s">
        <v>186</v>
      </c>
      <c r="C574" s="643">
        <v>1</v>
      </c>
      <c r="D574" s="643">
        <v>0</v>
      </c>
      <c r="E574" s="643">
        <f t="shared" si="14"/>
        <v>1</v>
      </c>
      <c r="F574" s="131"/>
      <c r="G574" s="683" t="s">
        <v>186</v>
      </c>
      <c r="H574" s="686">
        <v>0</v>
      </c>
      <c r="I574" s="686">
        <v>0</v>
      </c>
      <c r="J574" s="643">
        <f t="shared" si="15"/>
        <v>0</v>
      </c>
      <c r="L574" s="365"/>
      <c r="M574" s="16"/>
      <c r="P574" s="21"/>
      <c r="Q574" s="21"/>
      <c r="R574" s="21"/>
      <c r="S574" s="21"/>
      <c r="T574" s="21"/>
      <c r="U574" s="21"/>
      <c r="V574" s="229"/>
      <c r="W574" s="192"/>
      <c r="AA574" s="16"/>
    </row>
    <row r="575" spans="1:27" x14ac:dyDescent="0.2">
      <c r="A575" s="28"/>
      <c r="B575" s="642" t="s">
        <v>226</v>
      </c>
      <c r="C575" s="647">
        <v>0</v>
      </c>
      <c r="D575" s="647">
        <v>0</v>
      </c>
      <c r="E575" s="643">
        <f t="shared" si="14"/>
        <v>0</v>
      </c>
      <c r="F575" s="131"/>
      <c r="G575" s="682" t="s">
        <v>226</v>
      </c>
      <c r="H575" s="687">
        <v>2</v>
      </c>
      <c r="I575" s="687">
        <v>0</v>
      </c>
      <c r="J575" s="643">
        <f t="shared" si="15"/>
        <v>2</v>
      </c>
      <c r="L575" s="365"/>
      <c r="M575" s="16"/>
      <c r="P575" s="21"/>
      <c r="Q575" s="21"/>
      <c r="R575" s="21"/>
      <c r="S575" s="21"/>
      <c r="T575" s="21"/>
      <c r="U575" s="21"/>
      <c r="V575" s="229"/>
      <c r="W575" s="192"/>
      <c r="AA575" s="16"/>
    </row>
    <row r="576" spans="1:27" x14ac:dyDescent="0.2">
      <c r="A576" s="28"/>
      <c r="B576" s="642" t="s">
        <v>227</v>
      </c>
      <c r="C576" s="647">
        <v>5</v>
      </c>
      <c r="D576" s="643">
        <v>1</v>
      </c>
      <c r="E576" s="643">
        <f t="shared" si="14"/>
        <v>6</v>
      </c>
      <c r="F576" s="131"/>
      <c r="G576" s="682" t="s">
        <v>227</v>
      </c>
      <c r="H576" s="687">
        <v>4</v>
      </c>
      <c r="I576" s="686">
        <v>0</v>
      </c>
      <c r="J576" s="643">
        <f t="shared" si="15"/>
        <v>4</v>
      </c>
      <c r="L576" s="365"/>
      <c r="M576" s="16"/>
      <c r="P576" s="21"/>
      <c r="Q576" s="21"/>
      <c r="R576" s="21"/>
      <c r="S576" s="21"/>
      <c r="T576" s="21"/>
      <c r="U576" s="21"/>
      <c r="V576" s="229"/>
      <c r="W576" s="192"/>
      <c r="AA576" s="16"/>
    </row>
    <row r="577" spans="1:35" x14ac:dyDescent="0.2">
      <c r="A577" s="28"/>
      <c r="B577" s="642" t="s">
        <v>225</v>
      </c>
      <c r="C577" s="647">
        <v>28</v>
      </c>
      <c r="D577" s="643">
        <v>3</v>
      </c>
      <c r="E577" s="643">
        <f t="shared" si="14"/>
        <v>31</v>
      </c>
      <c r="F577" s="131"/>
      <c r="G577" s="682" t="s">
        <v>225</v>
      </c>
      <c r="H577" s="687">
        <v>26</v>
      </c>
      <c r="I577" s="686">
        <v>0</v>
      </c>
      <c r="J577" s="643">
        <f t="shared" si="15"/>
        <v>26</v>
      </c>
      <c r="L577" s="365"/>
      <c r="M577" s="16"/>
      <c r="P577" s="21"/>
      <c r="Q577" s="21"/>
      <c r="R577" s="21"/>
      <c r="S577" s="21"/>
      <c r="T577" s="21"/>
      <c r="U577" s="21"/>
      <c r="V577" s="229"/>
      <c r="W577" s="192"/>
      <c r="AA577" s="16"/>
    </row>
    <row r="578" spans="1:35" x14ac:dyDescent="0.2">
      <c r="A578" s="28"/>
      <c r="B578" s="642" t="s">
        <v>272</v>
      </c>
      <c r="C578" s="647">
        <v>25</v>
      </c>
      <c r="D578" s="643">
        <v>0</v>
      </c>
      <c r="E578" s="643">
        <f t="shared" si="14"/>
        <v>25</v>
      </c>
      <c r="F578" s="131"/>
      <c r="G578" s="682" t="s">
        <v>272</v>
      </c>
      <c r="H578" s="687">
        <v>26</v>
      </c>
      <c r="I578" s="686">
        <v>0</v>
      </c>
      <c r="J578" s="643">
        <f>+H578+I578</f>
        <v>26</v>
      </c>
      <c r="L578" s="365"/>
      <c r="M578" s="16"/>
      <c r="O578" s="82"/>
      <c r="P578" s="21"/>
      <c r="Q578" s="21"/>
      <c r="R578" s="21"/>
      <c r="S578" s="21"/>
      <c r="T578" s="21"/>
      <c r="U578" s="21"/>
      <c r="V578" s="229"/>
      <c r="W578" s="192"/>
      <c r="AA578" s="16"/>
    </row>
    <row r="579" spans="1:35" s="26" customFormat="1" ht="14.25" customHeight="1" x14ac:dyDescent="0.2">
      <c r="A579" s="25"/>
      <c r="B579" s="648" t="s">
        <v>52</v>
      </c>
      <c r="C579" s="645">
        <f>SUM(C555:C578)</f>
        <v>1886</v>
      </c>
      <c r="D579" s="645">
        <f>SUM(D555:D578)</f>
        <v>480</v>
      </c>
      <c r="E579" s="645">
        <f>SUM(E555:E578)</f>
        <v>2366</v>
      </c>
      <c r="F579" s="138"/>
      <c r="G579" s="688" t="s">
        <v>52</v>
      </c>
      <c r="H579" s="645">
        <f>SUM(H555:H578)</f>
        <v>2727</v>
      </c>
      <c r="I579" s="645">
        <f>SUM(I555:I578)</f>
        <v>711</v>
      </c>
      <c r="J579" s="645">
        <f>SUM(J555:J578)</f>
        <v>3438</v>
      </c>
      <c r="K579" s="147"/>
      <c r="L579" s="374"/>
      <c r="P579" s="84"/>
      <c r="Q579" s="84"/>
      <c r="R579" s="84"/>
      <c r="S579" s="84"/>
      <c r="T579" s="84"/>
      <c r="U579" s="84"/>
      <c r="V579" s="269"/>
      <c r="W579" s="311"/>
      <c r="X579" s="311"/>
      <c r="Y579" s="311"/>
      <c r="Z579" s="311"/>
    </row>
    <row r="580" spans="1:35" x14ac:dyDescent="0.2">
      <c r="A580" s="28"/>
      <c r="B580" s="649"/>
      <c r="C580" s="650"/>
      <c r="D580" s="650"/>
      <c r="E580" s="651"/>
      <c r="F580" s="134"/>
      <c r="G580" s="129"/>
      <c r="Q580" s="21"/>
      <c r="R580" s="21"/>
      <c r="S580" s="21"/>
      <c r="T580" s="21"/>
      <c r="U580" s="21"/>
      <c r="V580" s="21"/>
      <c r="W580" s="229"/>
    </row>
    <row r="581" spans="1:35" x14ac:dyDescent="0.2">
      <c r="A581" s="28"/>
      <c r="H581" s="33"/>
      <c r="I581" s="6"/>
      <c r="J581" s="19"/>
      <c r="K581" s="27"/>
      <c r="Q581" s="21"/>
      <c r="R581" s="21"/>
      <c r="S581" s="21"/>
      <c r="T581" s="21"/>
      <c r="U581" s="21"/>
      <c r="V581" s="21"/>
      <c r="W581" s="229"/>
    </row>
    <row r="582" spans="1:35" ht="26.25" customHeight="1" x14ac:dyDescent="0.2">
      <c r="A582" s="25"/>
      <c r="B582" s="748" t="s">
        <v>382</v>
      </c>
      <c r="C582" s="748"/>
      <c r="D582" s="748"/>
      <c r="E582" s="748"/>
      <c r="F582" s="748"/>
      <c r="G582" s="405"/>
      <c r="H582" s="406"/>
      <c r="I582" s="4"/>
      <c r="J582" s="19"/>
      <c r="K582" s="27"/>
      <c r="L582" s="5"/>
      <c r="M582" s="370"/>
      <c r="N582" s="6"/>
      <c r="O582" s="24"/>
      <c r="P582" s="24"/>
      <c r="Q582" s="43"/>
      <c r="R582" s="43"/>
      <c r="S582" s="43"/>
      <c r="T582" s="43"/>
      <c r="U582" s="43"/>
      <c r="V582" s="43"/>
      <c r="W582" s="194"/>
      <c r="X582" s="191"/>
      <c r="Y582" s="194"/>
      <c r="Z582" s="312"/>
      <c r="AA582" s="312"/>
      <c r="AB582" s="4"/>
      <c r="AC582" s="19"/>
      <c r="AD582" s="27"/>
      <c r="AE582" s="5"/>
      <c r="AF582" s="5"/>
      <c r="AG582" s="4"/>
      <c r="AH582" s="4"/>
      <c r="AI582" s="19"/>
    </row>
    <row r="583" spans="1:35" ht="15.75" thickBot="1" x14ac:dyDescent="0.25">
      <c r="A583" s="19"/>
      <c r="B583" s="652"/>
      <c r="C583" s="653"/>
      <c r="D583" s="653"/>
      <c r="E583" s="652"/>
      <c r="F583" s="27"/>
      <c r="G583" s="405"/>
      <c r="H583" s="407"/>
      <c r="I583" s="407"/>
      <c r="J583" s="407"/>
      <c r="K583" s="407"/>
      <c r="L583" s="5"/>
      <c r="M583" s="370"/>
      <c r="N583" s="4"/>
      <c r="O583" s="24"/>
      <c r="P583" s="24"/>
      <c r="Q583" s="43"/>
      <c r="R583" s="43"/>
      <c r="S583" s="43"/>
      <c r="T583" s="43"/>
      <c r="U583" s="43"/>
      <c r="V583" s="43"/>
      <c r="W583" s="194"/>
      <c r="X583" s="195"/>
      <c r="Y583" s="312"/>
      <c r="Z583" s="312"/>
      <c r="AA583" s="312"/>
      <c r="AB583" s="4"/>
      <c r="AC583" s="19"/>
      <c r="AD583" s="27"/>
      <c r="AE583" s="5"/>
      <c r="AF583" s="5"/>
      <c r="AG583" s="4"/>
      <c r="AH583" s="4"/>
      <c r="AI583" s="19"/>
    </row>
    <row r="584" spans="1:35" s="44" customFormat="1" ht="39.950000000000003" customHeight="1" thickBot="1" x14ac:dyDescent="0.25">
      <c r="A584" s="31"/>
      <c r="B584" s="654" t="s">
        <v>233</v>
      </c>
      <c r="C584" s="654" t="s">
        <v>142</v>
      </c>
      <c r="D584" s="654" t="s">
        <v>9</v>
      </c>
      <c r="E584" s="654" t="s">
        <v>143</v>
      </c>
      <c r="F584" s="408" t="s">
        <v>144</v>
      </c>
      <c r="G584" s="33"/>
      <c r="H584" s="408" t="s">
        <v>147</v>
      </c>
      <c r="I584" s="409" t="s">
        <v>142</v>
      </c>
      <c r="J584" s="409" t="s">
        <v>9</v>
      </c>
      <c r="K584" s="408" t="s">
        <v>143</v>
      </c>
      <c r="L584" s="410" t="s">
        <v>144</v>
      </c>
      <c r="M584" s="101"/>
      <c r="N584" s="60"/>
      <c r="O584" s="60"/>
      <c r="P584" s="39"/>
      <c r="Q584" s="39"/>
      <c r="R584" s="39"/>
      <c r="S584" s="39"/>
      <c r="T584" s="39"/>
      <c r="U584" s="39"/>
      <c r="V584" s="304"/>
      <c r="W584" s="195"/>
      <c r="X584" s="313"/>
      <c r="Y584" s="313"/>
      <c r="Z584" s="313"/>
      <c r="AA584" s="101"/>
      <c r="AB584" s="31"/>
      <c r="AC584" s="102"/>
      <c r="AD584" s="103"/>
      <c r="AE584" s="103"/>
      <c r="AF584" s="101"/>
      <c r="AG584" s="101"/>
      <c r="AH584" s="31"/>
    </row>
    <row r="585" spans="1:35" ht="24" customHeight="1" x14ac:dyDescent="0.2">
      <c r="A585" s="19"/>
      <c r="B585" s="655" t="s">
        <v>23</v>
      </c>
      <c r="C585" s="635">
        <v>4230</v>
      </c>
      <c r="D585" s="635">
        <v>784.54900000000009</v>
      </c>
      <c r="E585" s="635">
        <v>3445.451</v>
      </c>
      <c r="F585" s="412">
        <v>0.18547257683215132</v>
      </c>
      <c r="G585" s="33"/>
      <c r="H585" s="413" t="s">
        <v>145</v>
      </c>
      <c r="I585" s="635">
        <v>3730</v>
      </c>
      <c r="J585" s="635">
        <v>819.98930739000002</v>
      </c>
      <c r="K585" s="635">
        <v>2910.0106926099998</v>
      </c>
      <c r="L585" s="412">
        <v>0.21983627543967829</v>
      </c>
      <c r="M585" s="4"/>
      <c r="N585" s="24"/>
      <c r="O585" s="24"/>
      <c r="P585" s="43"/>
      <c r="Q585" s="43"/>
      <c r="R585" s="43"/>
      <c r="S585" s="43"/>
      <c r="T585" s="43"/>
      <c r="U585" s="43"/>
      <c r="V585" s="194"/>
      <c r="W585" s="195"/>
      <c r="X585" s="312"/>
      <c r="Y585" s="312"/>
      <c r="Z585" s="312"/>
      <c r="AA585" s="4"/>
      <c r="AB585" s="19"/>
      <c r="AC585" s="27"/>
      <c r="AD585" s="5"/>
      <c r="AE585" s="5"/>
      <c r="AF585" s="4"/>
      <c r="AG585" s="4"/>
      <c r="AH585" s="19"/>
    </row>
    <row r="586" spans="1:35" ht="24" customHeight="1" x14ac:dyDescent="0.2">
      <c r="A586" s="19"/>
      <c r="B586" s="655" t="s">
        <v>145</v>
      </c>
      <c r="C586" s="635">
        <v>650</v>
      </c>
      <c r="D586" s="635">
        <v>276.68299999999999</v>
      </c>
      <c r="E586" s="635">
        <v>373.31700000000001</v>
      </c>
      <c r="F586" s="412">
        <v>0.42566615384615386</v>
      </c>
      <c r="G586" s="33"/>
      <c r="H586" s="411" t="s">
        <v>246</v>
      </c>
      <c r="I586" s="635">
        <v>4240</v>
      </c>
      <c r="J586" s="635">
        <v>1658.2291502800006</v>
      </c>
      <c r="K586" s="635">
        <v>2581.7708497199992</v>
      </c>
      <c r="L586" s="412">
        <v>0.39109178072641521</v>
      </c>
      <c r="M586" s="4"/>
      <c r="N586" s="24"/>
      <c r="O586" s="24"/>
      <c r="P586" s="43"/>
      <c r="Q586" s="43"/>
      <c r="R586" s="43"/>
      <c r="S586" s="43"/>
      <c r="T586" s="43"/>
      <c r="U586" s="43"/>
      <c r="V586" s="194"/>
      <c r="W586" s="195"/>
      <c r="X586" s="312"/>
      <c r="Y586" s="312"/>
      <c r="Z586" s="312"/>
      <c r="AA586" s="4"/>
      <c r="AB586" s="19"/>
      <c r="AC586" s="27"/>
      <c r="AD586" s="5"/>
      <c r="AE586" s="5"/>
      <c r="AF586" s="4"/>
      <c r="AG586" s="4"/>
      <c r="AH586" s="19"/>
    </row>
    <row r="587" spans="1:35" ht="36.75" customHeight="1" x14ac:dyDescent="0.2">
      <c r="A587" s="19"/>
      <c r="B587" s="655" t="s">
        <v>244</v>
      </c>
      <c r="C587" s="635">
        <v>2520</v>
      </c>
      <c r="D587" s="635">
        <v>498.952</v>
      </c>
      <c r="E587" s="635">
        <v>2021.048</v>
      </c>
      <c r="F587" s="412">
        <v>0.19799682539682539</v>
      </c>
      <c r="G587" s="33"/>
      <c r="H587" s="411" t="s">
        <v>148</v>
      </c>
      <c r="I587" s="635">
        <v>880</v>
      </c>
      <c r="J587" s="635">
        <v>133.75362334000002</v>
      </c>
      <c r="K587" s="635">
        <v>746.24637666000001</v>
      </c>
      <c r="L587" s="412">
        <v>0.15199275379545457</v>
      </c>
      <c r="M587" s="4"/>
      <c r="N587" s="24"/>
      <c r="O587" s="24"/>
      <c r="P587" s="43"/>
      <c r="Q587" s="43"/>
      <c r="R587" s="43"/>
      <c r="S587" s="43"/>
      <c r="T587" s="43"/>
      <c r="U587" s="43"/>
      <c r="V587" s="194"/>
      <c r="W587" s="195"/>
      <c r="X587" s="312"/>
      <c r="Y587" s="312"/>
      <c r="Z587" s="312"/>
      <c r="AA587" s="4"/>
      <c r="AB587" s="19"/>
      <c r="AC587" s="27"/>
      <c r="AD587" s="5"/>
      <c r="AE587" s="5"/>
      <c r="AF587" s="4"/>
      <c r="AG587" s="4"/>
      <c r="AH587" s="19"/>
    </row>
    <row r="588" spans="1:35" ht="24" customHeight="1" x14ac:dyDescent="0.2">
      <c r="A588" s="19"/>
      <c r="B588" s="655" t="s">
        <v>245</v>
      </c>
      <c r="C588" s="635">
        <v>5140</v>
      </c>
      <c r="D588" s="635">
        <v>846.20100000000002</v>
      </c>
      <c r="E588" s="635">
        <v>4293.799</v>
      </c>
      <c r="F588" s="412">
        <v>0.16463054474708172</v>
      </c>
      <c r="G588" s="33"/>
      <c r="H588" s="411" t="s">
        <v>146</v>
      </c>
      <c r="I588" s="635">
        <v>121.13871635611576</v>
      </c>
      <c r="J588" s="635">
        <v>0</v>
      </c>
      <c r="K588" s="635">
        <v>121.13871635611576</v>
      </c>
      <c r="L588" s="412">
        <v>0</v>
      </c>
      <c r="M588" s="4"/>
      <c r="N588" s="24"/>
      <c r="O588" s="24"/>
      <c r="P588" s="43"/>
      <c r="Q588" s="43"/>
      <c r="R588" s="43"/>
      <c r="S588" s="43"/>
      <c r="T588" s="43"/>
      <c r="U588" s="43"/>
      <c r="V588" s="194"/>
      <c r="W588" s="195"/>
      <c r="X588" s="312"/>
      <c r="Y588" s="312"/>
      <c r="Z588" s="312"/>
      <c r="AA588" s="4"/>
      <c r="AB588" s="19"/>
      <c r="AC588" s="27"/>
      <c r="AD588" s="5"/>
      <c r="AE588" s="5"/>
      <c r="AF588" s="4"/>
      <c r="AG588" s="4"/>
      <c r="AH588" s="19"/>
    </row>
    <row r="589" spans="1:35" ht="24" customHeight="1" x14ac:dyDescent="0.2">
      <c r="A589" s="19"/>
      <c r="B589" s="655" t="s">
        <v>246</v>
      </c>
      <c r="C589" s="635">
        <v>17230</v>
      </c>
      <c r="D589" s="635">
        <v>3832.7689999999998</v>
      </c>
      <c r="E589" s="635">
        <v>13397.231</v>
      </c>
      <c r="F589" s="412">
        <v>0.22244741729541495</v>
      </c>
      <c r="G589" s="33"/>
      <c r="H589" s="411" t="s">
        <v>247</v>
      </c>
      <c r="I589" s="635">
        <v>1730</v>
      </c>
      <c r="J589" s="635">
        <v>269.21766730999997</v>
      </c>
      <c r="K589" s="635">
        <v>1460.78233269</v>
      </c>
      <c r="L589" s="412">
        <v>0.15561714873410404</v>
      </c>
      <c r="M589" s="4"/>
      <c r="N589" s="24"/>
      <c r="O589" s="24"/>
      <c r="P589" s="43"/>
      <c r="Q589" s="43"/>
      <c r="R589" s="43"/>
      <c r="S589" s="43"/>
      <c r="T589" s="43"/>
      <c r="U589" s="43"/>
      <c r="V589" s="194"/>
      <c r="W589" s="195"/>
      <c r="X589" s="312"/>
      <c r="Y589" s="312"/>
      <c r="Z589" s="312"/>
      <c r="AA589" s="4"/>
      <c r="AB589" s="19"/>
      <c r="AC589" s="27"/>
      <c r="AD589" s="5"/>
      <c r="AE589" s="5"/>
      <c r="AF589" s="4"/>
      <c r="AG589" s="4"/>
      <c r="AH589" s="19"/>
    </row>
    <row r="590" spans="1:35" ht="24" customHeight="1" thickBot="1" x14ac:dyDescent="0.25">
      <c r="A590" s="19"/>
      <c r="B590" s="655" t="s">
        <v>146</v>
      </c>
      <c r="C590" s="635">
        <v>1580</v>
      </c>
      <c r="D590" s="635">
        <v>225.47800000000001</v>
      </c>
      <c r="E590" s="635">
        <v>1354.5219999999999</v>
      </c>
      <c r="F590" s="412">
        <v>0.14270759493670887</v>
      </c>
      <c r="G590" s="33"/>
      <c r="H590" s="414" t="s">
        <v>248</v>
      </c>
      <c r="I590" s="635">
        <v>25620</v>
      </c>
      <c r="J590" s="635">
        <v>4416.1408506600001</v>
      </c>
      <c r="K590" s="635">
        <v>21203.859149340002</v>
      </c>
      <c r="L590" s="412">
        <v>0.17237083726229507</v>
      </c>
      <c r="M590" s="4"/>
      <c r="N590" s="24"/>
      <c r="O590" s="24"/>
      <c r="P590" s="43"/>
      <c r="Q590" s="43"/>
      <c r="R590" s="43"/>
      <c r="S590" s="43"/>
      <c r="T590" s="43"/>
      <c r="U590" s="43"/>
      <c r="V590" s="194"/>
      <c r="W590" s="195"/>
      <c r="X590" s="312"/>
      <c r="Y590" s="312"/>
      <c r="Z590" s="312"/>
      <c r="AA590" s="4"/>
      <c r="AB590" s="19"/>
      <c r="AC590" s="27"/>
      <c r="AD590" s="5"/>
      <c r="AE590" s="5"/>
      <c r="AF590" s="4"/>
      <c r="AG590" s="4"/>
      <c r="AH590" s="19"/>
    </row>
    <row r="591" spans="1:35" ht="49.5" customHeight="1" thickBot="1" x14ac:dyDescent="0.25">
      <c r="A591" s="19"/>
      <c r="B591" s="656" t="s">
        <v>267</v>
      </c>
      <c r="C591" s="657">
        <v>23131.708074534166</v>
      </c>
      <c r="D591" s="657">
        <v>5699.9719999999998</v>
      </c>
      <c r="E591" s="657">
        <v>17431.736074534165</v>
      </c>
      <c r="F591" s="412">
        <v>0.24641379623302148</v>
      </c>
      <c r="G591" s="415"/>
      <c r="H591" s="408" t="s">
        <v>274</v>
      </c>
      <c r="I591" s="658">
        <v>36321.138716356116</v>
      </c>
      <c r="J591" s="658">
        <v>7297.330598980001</v>
      </c>
      <c r="K591" s="658">
        <v>29023.808117376117</v>
      </c>
      <c r="L591" s="720">
        <v>0.20091139366436964</v>
      </c>
      <c r="M591" s="4"/>
      <c r="N591" s="24"/>
      <c r="O591" s="24"/>
      <c r="P591" s="43"/>
      <c r="Q591" s="43"/>
      <c r="R591" s="43"/>
      <c r="S591" s="43"/>
      <c r="T591" s="43"/>
      <c r="U591" s="43"/>
      <c r="V591" s="194"/>
      <c r="W591" s="195"/>
      <c r="X591" s="312"/>
      <c r="Y591" s="312"/>
      <c r="Z591" s="312"/>
      <c r="AA591" s="4"/>
      <c r="AB591" s="19"/>
      <c r="AC591" s="27"/>
      <c r="AD591" s="5"/>
      <c r="AE591" s="5"/>
      <c r="AF591" s="4"/>
      <c r="AG591" s="4"/>
      <c r="AH591" s="19"/>
    </row>
    <row r="592" spans="1:35" s="26" customFormat="1" ht="24" customHeight="1" thickBot="1" x14ac:dyDescent="0.25">
      <c r="A592" s="23"/>
      <c r="B592" s="654" t="s">
        <v>268</v>
      </c>
      <c r="C592" s="658">
        <v>54481.708074534166</v>
      </c>
      <c r="D592" s="658">
        <v>12164.603999999999</v>
      </c>
      <c r="E592" s="658">
        <v>42317.10407453416</v>
      </c>
      <c r="F592" s="719">
        <v>0.22327868251410379</v>
      </c>
      <c r="G592" s="33"/>
      <c r="H592" s="57"/>
      <c r="I592" s="416"/>
      <c r="J592" s="416"/>
      <c r="K592" s="417"/>
      <c r="L592" s="418"/>
      <c r="M592" s="104"/>
      <c r="N592" s="59"/>
      <c r="O592" s="59"/>
      <c r="P592" s="404"/>
      <c r="Q592" s="424"/>
      <c r="R592" s="424"/>
      <c r="S592" s="470"/>
      <c r="T592" s="470"/>
      <c r="U592" s="424"/>
      <c r="V592" s="265"/>
      <c r="W592" s="314"/>
      <c r="X592" s="315"/>
      <c r="Y592" s="315"/>
      <c r="Z592" s="315"/>
      <c r="AA592" s="104"/>
      <c r="AB592" s="23"/>
      <c r="AC592" s="105"/>
      <c r="AD592" s="106"/>
      <c r="AE592" s="106"/>
      <c r="AF592" s="104"/>
      <c r="AG592" s="104"/>
      <c r="AH592" s="23"/>
    </row>
    <row r="593" spans="1:35" x14ac:dyDescent="0.2">
      <c r="A593" s="19"/>
      <c r="B593" s="659" t="s">
        <v>383</v>
      </c>
      <c r="E593" s="660"/>
      <c r="H593" s="33"/>
      <c r="I593" s="4"/>
      <c r="J593" s="419"/>
      <c r="K593" s="27"/>
      <c r="L593" s="5"/>
      <c r="M593" s="370"/>
      <c r="N593" s="370"/>
      <c r="O593" s="24"/>
      <c r="P593" s="24"/>
      <c r="Q593" s="43"/>
      <c r="R593" s="43"/>
      <c r="S593" s="43"/>
      <c r="T593" s="43"/>
      <c r="U593" s="43"/>
      <c r="V593" s="43"/>
      <c r="W593" s="194"/>
      <c r="X593" s="195"/>
      <c r="Y593" s="312"/>
      <c r="Z593" s="312"/>
      <c r="AA593" s="312"/>
      <c r="AB593" s="4"/>
      <c r="AC593" s="19"/>
      <c r="AD593" s="27"/>
      <c r="AE593" s="5"/>
      <c r="AF593" s="5"/>
      <c r="AG593" s="4"/>
      <c r="AH593" s="4"/>
      <c r="AI593" s="19"/>
    </row>
    <row r="594" spans="1:35" ht="21" customHeight="1" x14ac:dyDescent="0.2">
      <c r="A594" s="19"/>
      <c r="C594" s="661"/>
      <c r="D594" s="661"/>
      <c r="E594" s="662"/>
      <c r="F594" s="375"/>
      <c r="G594" s="431"/>
      <c r="H594" s="432"/>
      <c r="I594" s="433"/>
      <c r="J594" s="434"/>
      <c r="K594" s="435"/>
      <c r="L594" s="5"/>
      <c r="M594" s="370"/>
      <c r="N594" s="4"/>
      <c r="O594" s="24"/>
      <c r="P594" s="24"/>
      <c r="Q594" s="43"/>
      <c r="R594" s="43"/>
      <c r="S594" s="43"/>
      <c r="T594" s="43"/>
      <c r="U594" s="43"/>
      <c r="V594" s="43"/>
      <c r="W594" s="194"/>
      <c r="X594" s="195"/>
      <c r="Y594" s="312"/>
      <c r="Z594" s="312"/>
      <c r="AA594" s="312"/>
      <c r="AB594" s="4"/>
      <c r="AC594" s="19"/>
      <c r="AD594" s="27"/>
      <c r="AE594" s="5"/>
      <c r="AF594" s="5"/>
      <c r="AG594" s="4"/>
      <c r="AH594" s="4"/>
      <c r="AI594" s="19"/>
    </row>
    <row r="595" spans="1:35" x14ac:dyDescent="0.2">
      <c r="A595" s="19"/>
      <c r="G595" s="16"/>
      <c r="H595" s="33"/>
      <c r="I595" s="21"/>
      <c r="J595" s="30"/>
      <c r="K595" s="27"/>
      <c r="L595" s="5"/>
      <c r="M595" s="370"/>
      <c r="N595" s="4"/>
      <c r="O595" s="24"/>
      <c r="P595" s="24"/>
      <c r="Q595" s="43"/>
      <c r="R595" s="43"/>
      <c r="S595" s="43"/>
      <c r="T595" s="43"/>
      <c r="U595" s="43"/>
      <c r="V595" s="43"/>
      <c r="W595" s="194"/>
      <c r="X595" s="195"/>
      <c r="Y595" s="312"/>
      <c r="Z595" s="312"/>
      <c r="AA595" s="312"/>
      <c r="AB595" s="4"/>
      <c r="AC595" s="19"/>
      <c r="AD595" s="27"/>
      <c r="AE595" s="5"/>
      <c r="AF595" s="5"/>
      <c r="AG595" s="4"/>
      <c r="AH595" s="4"/>
      <c r="AI595" s="19"/>
    </row>
    <row r="596" spans="1:35" x14ac:dyDescent="0.2">
      <c r="A596" s="19"/>
      <c r="G596" s="16"/>
      <c r="H596" s="33"/>
      <c r="I596" s="21"/>
      <c r="J596" s="30"/>
      <c r="K596" s="27"/>
      <c r="L596" s="5"/>
      <c r="M596" s="370"/>
      <c r="N596" s="4"/>
      <c r="O596" s="24"/>
      <c r="P596" s="24"/>
      <c r="Q596" s="43"/>
      <c r="R596" s="43"/>
      <c r="S596" s="43"/>
      <c r="T596" s="43"/>
      <c r="U596" s="43"/>
      <c r="V596" s="43"/>
      <c r="W596" s="194"/>
      <c r="X596" s="195"/>
      <c r="Y596" s="312"/>
      <c r="Z596" s="312"/>
      <c r="AA596" s="312"/>
      <c r="AB596" s="4"/>
      <c r="AC596" s="19"/>
      <c r="AD596" s="27"/>
      <c r="AE596" s="5"/>
      <c r="AF596" s="5"/>
      <c r="AG596" s="4"/>
      <c r="AH596" s="4"/>
      <c r="AI596" s="19"/>
    </row>
    <row r="597" spans="1:35" x14ac:dyDescent="0.2">
      <c r="A597" s="19"/>
      <c r="G597" s="16"/>
      <c r="H597" s="33"/>
      <c r="I597" s="21"/>
      <c r="J597" s="30"/>
      <c r="K597" s="27"/>
      <c r="L597" s="5"/>
      <c r="M597" s="370"/>
      <c r="N597" s="4"/>
      <c r="O597" s="24"/>
      <c r="P597" s="24"/>
      <c r="Q597" s="43"/>
      <c r="R597" s="43"/>
      <c r="S597" s="43"/>
      <c r="T597" s="43"/>
      <c r="U597" s="43"/>
      <c r="V597" s="43"/>
      <c r="W597" s="194"/>
      <c r="X597" s="195"/>
      <c r="Y597" s="312"/>
      <c r="Z597" s="312"/>
      <c r="AA597" s="312"/>
    </row>
    <row r="598" spans="1:35" ht="71.25" customHeight="1" x14ac:dyDescent="0.2">
      <c r="A598" s="19"/>
      <c r="G598" s="16"/>
      <c r="H598" s="33"/>
      <c r="I598" s="21"/>
      <c r="J598" s="30"/>
      <c r="K598" s="27"/>
      <c r="L598" s="5"/>
      <c r="M598" s="370"/>
      <c r="N598" s="4"/>
      <c r="O598" s="24"/>
      <c r="P598" s="24"/>
      <c r="Q598" s="43"/>
      <c r="R598" s="43"/>
      <c r="S598" s="43"/>
      <c r="T598" s="43"/>
      <c r="U598" s="43"/>
      <c r="V598" s="43"/>
      <c r="W598" s="194"/>
      <c r="X598" s="195"/>
      <c r="Y598" s="312"/>
      <c r="Z598" s="312"/>
      <c r="AA598" s="312"/>
    </row>
    <row r="599" spans="1:35" ht="16.5" customHeight="1" x14ac:dyDescent="0.2">
      <c r="A599" s="19"/>
      <c r="G599" s="16"/>
      <c r="H599" s="33"/>
      <c r="I599" s="21"/>
      <c r="J599" s="30"/>
      <c r="K599" s="27"/>
      <c r="L599" s="5"/>
      <c r="M599" s="370"/>
      <c r="N599" s="4"/>
      <c r="O599" s="24"/>
      <c r="P599" s="24"/>
      <c r="Q599" s="43"/>
      <c r="R599" s="43"/>
      <c r="S599" s="43"/>
      <c r="T599" s="43"/>
      <c r="U599" s="43"/>
      <c r="V599" s="43"/>
      <c r="W599" s="194"/>
      <c r="X599" s="195"/>
      <c r="Y599" s="312"/>
      <c r="Z599" s="312"/>
      <c r="AA599" s="312"/>
    </row>
    <row r="600" spans="1:35" x14ac:dyDescent="0.2">
      <c r="A600" s="19"/>
      <c r="G600" s="16"/>
      <c r="H600" s="33"/>
      <c r="I600" s="4"/>
      <c r="J600" s="19"/>
      <c r="K600" s="27"/>
      <c r="L600" s="5"/>
      <c r="M600" s="370"/>
      <c r="N600" s="4"/>
      <c r="O600" s="24"/>
      <c r="P600" s="24"/>
      <c r="Q600" s="43"/>
      <c r="R600" s="43"/>
      <c r="S600" s="43"/>
      <c r="T600" s="43"/>
      <c r="U600" s="43"/>
      <c r="V600" s="43"/>
      <c r="W600" s="194"/>
      <c r="X600" s="195"/>
      <c r="Y600" s="312"/>
      <c r="Z600" s="312"/>
      <c r="AA600" s="312"/>
    </row>
    <row r="601" spans="1:35" x14ac:dyDescent="0.2">
      <c r="G601" s="16"/>
      <c r="H601" s="33"/>
      <c r="I601" s="4"/>
      <c r="J601" s="19"/>
      <c r="K601" s="27"/>
      <c r="L601" s="5"/>
      <c r="M601" s="370"/>
      <c r="N601" s="21"/>
      <c r="O601" s="24"/>
      <c r="P601" s="24"/>
      <c r="Q601" s="43"/>
      <c r="R601" s="43"/>
      <c r="S601" s="43"/>
      <c r="T601" s="43"/>
      <c r="U601" s="43"/>
      <c r="V601" s="43"/>
      <c r="W601" s="194"/>
      <c r="X601" s="195"/>
      <c r="Y601" s="312"/>
      <c r="Z601" s="312"/>
      <c r="AA601" s="312"/>
    </row>
    <row r="602" spans="1:35" x14ac:dyDescent="0.2">
      <c r="G602" s="16"/>
      <c r="H602" s="33"/>
      <c r="I602" s="4"/>
      <c r="J602" s="19"/>
      <c r="K602" s="27"/>
      <c r="L602" s="5"/>
      <c r="M602" s="370"/>
      <c r="N602" s="21"/>
      <c r="O602" s="24"/>
      <c r="P602" s="24"/>
      <c r="Q602" s="43"/>
      <c r="R602" s="43"/>
      <c r="S602" s="43"/>
      <c r="T602" s="43"/>
      <c r="U602" s="43"/>
      <c r="V602" s="43"/>
      <c r="W602" s="194"/>
      <c r="X602" s="195"/>
      <c r="Y602" s="312"/>
      <c r="Z602" s="312"/>
      <c r="AA602" s="312"/>
    </row>
    <row r="603" spans="1:35" x14ac:dyDescent="0.2">
      <c r="G603" s="16"/>
      <c r="H603" s="33"/>
      <c r="I603" s="4"/>
      <c r="J603" s="19"/>
      <c r="K603" s="27"/>
      <c r="L603" s="5"/>
      <c r="M603" s="370"/>
      <c r="N603" s="21"/>
      <c r="O603" s="24"/>
      <c r="P603" s="24"/>
      <c r="Q603" s="43"/>
      <c r="R603" s="43"/>
      <c r="S603" s="43"/>
      <c r="T603" s="43"/>
      <c r="U603" s="43"/>
      <c r="V603" s="43"/>
      <c r="W603" s="194"/>
      <c r="X603" s="195"/>
      <c r="Y603" s="312"/>
      <c r="Z603" s="312"/>
      <c r="AA603" s="312"/>
    </row>
    <row r="604" spans="1:35" x14ac:dyDescent="0.2">
      <c r="G604" s="16"/>
      <c r="H604" s="33"/>
      <c r="I604" s="4"/>
      <c r="J604" s="19"/>
      <c r="K604" s="27"/>
      <c r="L604" s="5"/>
      <c r="M604" s="370"/>
      <c r="N604" s="21"/>
      <c r="O604" s="24"/>
      <c r="P604" s="24"/>
      <c r="Q604" s="43"/>
      <c r="R604" s="43"/>
      <c r="S604" s="43"/>
      <c r="T604" s="43"/>
      <c r="U604" s="43"/>
      <c r="V604" s="43"/>
      <c r="W604" s="194"/>
      <c r="X604" s="195"/>
      <c r="Y604" s="312"/>
      <c r="Z604" s="312"/>
      <c r="AA604" s="312"/>
    </row>
    <row r="605" spans="1:35" x14ac:dyDescent="0.2">
      <c r="G605" s="16"/>
      <c r="H605" s="33"/>
      <c r="I605" s="4"/>
      <c r="J605" s="19"/>
      <c r="K605" s="27"/>
      <c r="L605" s="5"/>
      <c r="M605" s="370"/>
      <c r="N605" s="21"/>
      <c r="O605" s="24"/>
      <c r="P605" s="24"/>
      <c r="Q605" s="43"/>
      <c r="R605" s="43"/>
      <c r="S605" s="43"/>
      <c r="T605" s="43"/>
      <c r="U605" s="43"/>
      <c r="V605" s="43"/>
      <c r="W605" s="194"/>
      <c r="X605" s="195"/>
      <c r="Y605" s="312"/>
      <c r="Z605" s="312"/>
      <c r="AA605" s="312"/>
    </row>
    <row r="606" spans="1:35" x14ac:dyDescent="0.2">
      <c r="G606" s="16"/>
      <c r="H606" s="33"/>
      <c r="I606" s="4"/>
      <c r="J606" s="19"/>
      <c r="K606" s="27"/>
      <c r="L606" s="5"/>
      <c r="M606" s="370"/>
      <c r="N606" s="21"/>
      <c r="O606" s="24"/>
      <c r="P606" s="24"/>
      <c r="Q606" s="43"/>
      <c r="R606" s="43"/>
      <c r="S606" s="43"/>
      <c r="T606" s="43"/>
      <c r="U606" s="43"/>
      <c r="V606" s="43"/>
      <c r="W606" s="194"/>
      <c r="X606" s="195"/>
      <c r="Y606" s="312"/>
      <c r="Z606" s="312"/>
      <c r="AA606" s="312"/>
    </row>
    <row r="607" spans="1:35" x14ac:dyDescent="0.2">
      <c r="G607" s="16"/>
      <c r="H607" s="33"/>
      <c r="I607" s="4"/>
      <c r="J607" s="19"/>
      <c r="K607" s="27"/>
      <c r="L607" s="5"/>
      <c r="M607" s="370"/>
      <c r="N607" s="21"/>
      <c r="O607" s="24"/>
      <c r="P607" s="24"/>
      <c r="Q607" s="43"/>
      <c r="R607" s="43"/>
      <c r="S607" s="43"/>
      <c r="T607" s="43"/>
      <c r="U607" s="43"/>
      <c r="V607" s="43"/>
      <c r="W607" s="194"/>
      <c r="X607" s="195"/>
      <c r="Y607" s="312"/>
      <c r="Z607" s="312"/>
      <c r="AA607" s="312"/>
    </row>
    <row r="608" spans="1:35" x14ac:dyDescent="0.2">
      <c r="G608" s="16"/>
      <c r="H608" s="33"/>
      <c r="I608" s="4"/>
      <c r="J608" s="19"/>
      <c r="K608" s="27"/>
      <c r="L608" s="5"/>
      <c r="M608" s="370"/>
      <c r="N608" s="21"/>
      <c r="O608" s="24"/>
      <c r="P608" s="24"/>
      <c r="Q608" s="43"/>
      <c r="R608" s="43"/>
      <c r="S608" s="43"/>
      <c r="T608" s="43"/>
      <c r="U608" s="43"/>
      <c r="V608" s="43"/>
      <c r="W608" s="194"/>
      <c r="X608" s="195"/>
      <c r="Y608" s="312"/>
      <c r="Z608" s="312"/>
      <c r="AA608" s="312"/>
    </row>
    <row r="609" spans="2:27" x14ac:dyDescent="0.2">
      <c r="G609" s="16"/>
      <c r="H609" s="33"/>
      <c r="I609" s="4"/>
      <c r="J609" s="19"/>
      <c r="K609" s="27"/>
      <c r="L609" s="5"/>
      <c r="M609" s="370"/>
      <c r="N609" s="21"/>
      <c r="O609" s="24"/>
      <c r="P609" s="24"/>
      <c r="Q609" s="43"/>
      <c r="R609" s="43"/>
      <c r="S609" s="43"/>
      <c r="T609" s="43"/>
      <c r="U609" s="43"/>
      <c r="V609" s="43"/>
      <c r="W609" s="194"/>
      <c r="X609" s="195"/>
      <c r="Y609" s="312"/>
      <c r="Z609" s="312"/>
      <c r="AA609" s="312"/>
    </row>
    <row r="610" spans="2:27" x14ac:dyDescent="0.2">
      <c r="G610" s="16"/>
      <c r="H610" s="33"/>
      <c r="I610" s="4"/>
      <c r="J610" s="19"/>
      <c r="K610" s="27"/>
      <c r="L610" s="5"/>
      <c r="M610" s="370"/>
      <c r="N610" s="21"/>
      <c r="O610" s="24"/>
      <c r="P610" s="24"/>
      <c r="Q610" s="43"/>
      <c r="R610" s="43"/>
      <c r="S610" s="43"/>
      <c r="T610" s="43"/>
      <c r="U610" s="43"/>
      <c r="V610" s="43"/>
      <c r="W610" s="194"/>
      <c r="X610" s="195"/>
      <c r="Y610" s="312"/>
      <c r="Z610" s="312"/>
      <c r="AA610" s="312"/>
    </row>
    <row r="611" spans="2:27" x14ac:dyDescent="0.2">
      <c r="G611" s="16"/>
      <c r="H611" s="33"/>
      <c r="I611" s="4"/>
      <c r="J611" s="19"/>
      <c r="K611" s="27"/>
      <c r="L611" s="5"/>
      <c r="M611" s="370"/>
      <c r="N611" s="21"/>
      <c r="O611" s="24"/>
      <c r="P611" s="24"/>
      <c r="Q611" s="43"/>
      <c r="R611" s="43"/>
      <c r="S611" s="43"/>
      <c r="T611" s="43"/>
      <c r="U611" s="43"/>
      <c r="V611" s="43"/>
      <c r="W611" s="194"/>
      <c r="X611" s="195"/>
      <c r="Y611" s="312"/>
      <c r="Z611" s="312"/>
      <c r="AA611" s="312"/>
    </row>
    <row r="612" spans="2:27" ht="3" customHeight="1" x14ac:dyDescent="0.2">
      <c r="G612" s="16"/>
      <c r="H612" s="33"/>
      <c r="I612" s="4"/>
      <c r="J612" s="19"/>
      <c r="K612" s="27"/>
      <c r="L612" s="5"/>
      <c r="M612" s="370"/>
      <c r="N612" s="21"/>
      <c r="O612" s="24"/>
      <c r="P612" s="24"/>
      <c r="Q612" s="43"/>
      <c r="R612" s="43"/>
      <c r="S612" s="43"/>
      <c r="T612" s="43"/>
      <c r="U612" s="43"/>
      <c r="V612" s="43"/>
      <c r="W612" s="194"/>
      <c r="X612" s="195"/>
      <c r="Y612" s="312"/>
      <c r="Z612" s="312"/>
      <c r="AA612" s="312"/>
    </row>
    <row r="613" spans="2:27" ht="3.75" customHeight="1" x14ac:dyDescent="0.2">
      <c r="C613" s="377"/>
      <c r="D613" s="377"/>
      <c r="G613" s="16"/>
      <c r="H613" s="33"/>
      <c r="I613" s="4"/>
      <c r="J613" s="19"/>
      <c r="K613" s="27"/>
      <c r="L613" s="5"/>
      <c r="M613" s="370"/>
      <c r="N613" s="21"/>
      <c r="O613" s="24"/>
      <c r="P613" s="24"/>
      <c r="Q613" s="43"/>
      <c r="R613" s="43"/>
      <c r="S613" s="43"/>
      <c r="T613" s="43"/>
      <c r="U613" s="43"/>
      <c r="V613" s="43"/>
      <c r="W613" s="194"/>
      <c r="X613" s="195"/>
      <c r="Y613" s="312"/>
      <c r="Z613" s="312"/>
      <c r="AA613" s="312"/>
    </row>
    <row r="614" spans="2:27" ht="12.75" x14ac:dyDescent="0.2">
      <c r="B614" s="749" t="s">
        <v>528</v>
      </c>
      <c r="C614" s="749"/>
      <c r="D614" s="749"/>
      <c r="E614" s="749"/>
    </row>
    <row r="615" spans="2:27" ht="12.75" x14ac:dyDescent="0.2">
      <c r="B615" s="749"/>
      <c r="C615" s="749"/>
      <c r="D615" s="749"/>
      <c r="E615" s="749"/>
      <c r="F615" s="26"/>
      <c r="G615" s="517"/>
    </row>
    <row r="617" spans="2:27" ht="15" customHeight="1" x14ac:dyDescent="0.2">
      <c r="B617" s="746" t="s">
        <v>279</v>
      </c>
      <c r="C617" s="762" t="s">
        <v>278</v>
      </c>
      <c r="D617" s="763"/>
      <c r="E617" s="763" t="s">
        <v>185</v>
      </c>
      <c r="F617" s="764"/>
      <c r="G617" s="29"/>
    </row>
    <row r="618" spans="2:27" x14ac:dyDescent="0.2">
      <c r="B618" s="747"/>
      <c r="C618" s="600" t="s">
        <v>59</v>
      </c>
      <c r="D618" s="663" t="s">
        <v>44</v>
      </c>
      <c r="E618" s="600" t="s">
        <v>59</v>
      </c>
      <c r="F618" s="421" t="s">
        <v>44</v>
      </c>
      <c r="G618" s="29"/>
      <c r="H618" s="16"/>
      <c r="L618" s="365"/>
      <c r="M618" s="16"/>
      <c r="P618" s="20"/>
      <c r="V618" s="208"/>
      <c r="W618" s="192"/>
      <c r="AA618" s="16"/>
    </row>
    <row r="619" spans="2:27" ht="12.75" hidden="1" customHeight="1" x14ac:dyDescent="0.2">
      <c r="B619" s="664" t="s">
        <v>158</v>
      </c>
      <c r="C619" s="581">
        <v>0</v>
      </c>
      <c r="D619" s="582">
        <v>0</v>
      </c>
      <c r="E619" s="583">
        <v>0</v>
      </c>
      <c r="F619" s="171">
        <v>0</v>
      </c>
      <c r="G619" s="16"/>
      <c r="H619" s="16"/>
      <c r="L619" s="365"/>
      <c r="M619" s="16"/>
      <c r="Q619" s="16"/>
      <c r="R619" s="16"/>
      <c r="S619" s="16"/>
      <c r="T619" s="16"/>
      <c r="U619" s="16"/>
      <c r="V619" s="192"/>
      <c r="W619" s="192"/>
      <c r="AA619" s="16"/>
    </row>
    <row r="620" spans="2:27" x14ac:dyDescent="0.2">
      <c r="B620" s="664" t="s">
        <v>159</v>
      </c>
      <c r="C620" s="581">
        <v>0</v>
      </c>
      <c r="D620" s="582">
        <v>0</v>
      </c>
      <c r="E620" s="583">
        <v>0</v>
      </c>
      <c r="F620" s="582">
        <v>0</v>
      </c>
      <c r="G620" s="29"/>
      <c r="H620" s="16"/>
      <c r="L620" s="365"/>
      <c r="M620" s="16"/>
      <c r="P620" s="20"/>
      <c r="V620" s="208"/>
      <c r="W620" s="192"/>
      <c r="AA620" s="16"/>
    </row>
    <row r="621" spans="2:27" ht="45" hidden="1" x14ac:dyDescent="0.2">
      <c r="B621" s="664" t="s">
        <v>220</v>
      </c>
      <c r="C621" s="581">
        <v>0</v>
      </c>
      <c r="D621" s="582">
        <v>0</v>
      </c>
      <c r="E621" s="583">
        <v>0</v>
      </c>
      <c r="F621" s="171">
        <v>0</v>
      </c>
      <c r="G621" s="29"/>
      <c r="H621" s="16"/>
      <c r="L621" s="365"/>
      <c r="M621" s="16"/>
      <c r="P621" s="20"/>
      <c r="V621" s="208"/>
      <c r="W621" s="192"/>
      <c r="AA621" s="16"/>
    </row>
    <row r="622" spans="2:27" x14ac:dyDescent="0.2">
      <c r="B622" s="664" t="s">
        <v>160</v>
      </c>
      <c r="C622" s="581">
        <v>0</v>
      </c>
      <c r="D622" s="709">
        <v>0</v>
      </c>
      <c r="E622" s="583">
        <v>0</v>
      </c>
      <c r="F622" s="171">
        <v>0</v>
      </c>
      <c r="G622" s="29"/>
      <c r="H622" s="16"/>
      <c r="L622" s="365"/>
      <c r="M622" s="16"/>
      <c r="P622" s="20"/>
      <c r="V622" s="208"/>
      <c r="W622" s="192"/>
      <c r="AA622" s="16"/>
    </row>
    <row r="623" spans="2:27" x14ac:dyDescent="0.2">
      <c r="B623" s="665" t="s">
        <v>280</v>
      </c>
      <c r="C623" s="581">
        <v>2</v>
      </c>
      <c r="D623" s="582">
        <f>7418000+7538000</f>
        <v>14956000</v>
      </c>
      <c r="E623" s="583">
        <v>0</v>
      </c>
      <c r="F623" s="171">
        <v>0</v>
      </c>
      <c r="G623" s="29"/>
      <c r="H623" s="16"/>
      <c r="L623" s="365"/>
      <c r="M623" s="16"/>
      <c r="P623" s="20"/>
      <c r="V623" s="208"/>
      <c r="W623" s="192"/>
      <c r="AA623" s="16"/>
    </row>
    <row r="624" spans="2:27" ht="30" hidden="1" x14ac:dyDescent="0.2">
      <c r="B624" s="664" t="s">
        <v>162</v>
      </c>
      <c r="C624" s="581">
        <v>0</v>
      </c>
      <c r="D624" s="582">
        <v>0</v>
      </c>
      <c r="E624" s="583">
        <v>0</v>
      </c>
      <c r="F624" s="171">
        <v>0</v>
      </c>
      <c r="G624" s="29"/>
      <c r="H624" s="16"/>
      <c r="L624" s="365"/>
      <c r="M624" s="16"/>
      <c r="P624" s="20"/>
      <c r="V624" s="208"/>
      <c r="W624" s="192"/>
      <c r="AA624" s="16"/>
    </row>
    <row r="625" spans="2:29" ht="30" hidden="1" x14ac:dyDescent="0.2">
      <c r="B625" s="664" t="s">
        <v>163</v>
      </c>
      <c r="C625" s="581">
        <v>0</v>
      </c>
      <c r="D625" s="582">
        <v>0</v>
      </c>
      <c r="E625" s="583">
        <v>0</v>
      </c>
      <c r="F625" s="171">
        <v>0</v>
      </c>
      <c r="G625" s="29"/>
      <c r="H625" s="16"/>
      <c r="L625" s="365"/>
      <c r="M625" s="16"/>
      <c r="P625" s="20"/>
      <c r="V625" s="208"/>
      <c r="W625" s="192"/>
      <c r="AA625" s="16"/>
    </row>
    <row r="626" spans="2:29" ht="30" hidden="1" x14ac:dyDescent="0.2">
      <c r="B626" s="664" t="s">
        <v>243</v>
      </c>
      <c r="C626" s="581">
        <v>0</v>
      </c>
      <c r="D626" s="582">
        <v>0</v>
      </c>
      <c r="E626" s="583">
        <v>0</v>
      </c>
      <c r="F626" s="171">
        <v>0</v>
      </c>
      <c r="G626" s="29"/>
      <c r="H626" s="16"/>
      <c r="L626" s="365"/>
      <c r="M626" s="16"/>
      <c r="P626" s="20"/>
      <c r="V626" s="208"/>
      <c r="W626" s="192"/>
      <c r="AA626" s="16"/>
    </row>
    <row r="627" spans="2:29" hidden="1" x14ac:dyDescent="0.2">
      <c r="B627" s="664" t="s">
        <v>221</v>
      </c>
      <c r="C627" s="581">
        <v>0</v>
      </c>
      <c r="D627" s="582">
        <v>0</v>
      </c>
      <c r="E627" s="583">
        <v>0</v>
      </c>
      <c r="F627" s="171">
        <v>0</v>
      </c>
      <c r="G627" s="29"/>
      <c r="H627" s="16"/>
      <c r="L627" s="365"/>
      <c r="M627" s="16"/>
      <c r="P627" s="20"/>
      <c r="V627" s="208"/>
      <c r="W627" s="192"/>
      <c r="AA627" s="16"/>
    </row>
    <row r="628" spans="2:29" x14ac:dyDescent="0.2">
      <c r="B628" s="666" t="s">
        <v>219</v>
      </c>
      <c r="C628" s="667">
        <f>SUM(C619:C627)</f>
        <v>2</v>
      </c>
      <c r="D628" s="668">
        <f>SUM(D619:D627)</f>
        <v>14956000</v>
      </c>
      <c r="E628" s="667">
        <f>SUM(E619:E627)</f>
        <v>0</v>
      </c>
      <c r="F628" s="422">
        <f>SUM(F619:F627)</f>
        <v>0</v>
      </c>
      <c r="G628" s="29"/>
      <c r="H628" s="705"/>
      <c r="L628" s="365"/>
      <c r="M628" s="16"/>
      <c r="P628" s="20"/>
      <c r="V628" s="208"/>
      <c r="W628" s="192"/>
      <c r="AA628" s="16"/>
    </row>
    <row r="629" spans="2:29" x14ac:dyDescent="0.2">
      <c r="H629" s="677"/>
    </row>
    <row r="630" spans="2:29" x14ac:dyDescent="0.2">
      <c r="D630" s="710"/>
      <c r="E630" s="698"/>
      <c r="G630" s="704"/>
    </row>
    <row r="631" spans="2:29" ht="19.5" customHeight="1" x14ac:dyDescent="0.2">
      <c r="B631" s="748" t="s">
        <v>308</v>
      </c>
      <c r="C631" s="748"/>
      <c r="D631" s="748"/>
      <c r="E631" s="748"/>
      <c r="F631" s="748"/>
      <c r="G631" s="517"/>
    </row>
    <row r="633" spans="2:29" x14ac:dyDescent="0.2">
      <c r="B633" s="669" t="s">
        <v>28</v>
      </c>
      <c r="C633" s="670" t="s">
        <v>307</v>
      </c>
      <c r="D633" s="670" t="s">
        <v>44</v>
      </c>
      <c r="E633" s="670" t="s">
        <v>151</v>
      </c>
      <c r="F633" s="550" t="s">
        <v>44</v>
      </c>
      <c r="G633" s="29"/>
      <c r="H633" s="16"/>
      <c r="L633" s="365"/>
      <c r="M633" s="16"/>
      <c r="P633" s="20"/>
      <c r="V633" s="208"/>
      <c r="W633" s="192"/>
      <c r="Y633" s="192" t="s">
        <v>28</v>
      </c>
      <c r="Z633" s="192" t="s">
        <v>307</v>
      </c>
      <c r="AA633" s="16" t="s">
        <v>44</v>
      </c>
      <c r="AB633" s="16" t="s">
        <v>151</v>
      </c>
      <c r="AC633" s="16" t="s">
        <v>44</v>
      </c>
    </row>
    <row r="634" spans="2:29" x14ac:dyDescent="0.2">
      <c r="B634" s="377" t="s">
        <v>60</v>
      </c>
      <c r="C634" s="480">
        <v>2</v>
      </c>
      <c r="D634" s="671">
        <v>14.673</v>
      </c>
      <c r="E634" s="480">
        <v>0</v>
      </c>
      <c r="F634" s="29">
        <v>0</v>
      </c>
      <c r="G634" s="677"/>
      <c r="H634" s="16"/>
      <c r="L634" s="365"/>
      <c r="M634" s="16"/>
      <c r="P634" s="20"/>
      <c r="V634" s="208"/>
      <c r="W634" s="192"/>
      <c r="Y634" s="192" t="s">
        <v>60</v>
      </c>
      <c r="Z634" s="192">
        <v>1</v>
      </c>
      <c r="AA634" s="16">
        <v>5.3659999999999997</v>
      </c>
      <c r="AB634" s="16">
        <v>0</v>
      </c>
      <c r="AC634" s="16">
        <v>0</v>
      </c>
    </row>
    <row r="635" spans="2:29" x14ac:dyDescent="0.2">
      <c r="B635" s="377" t="s">
        <v>33</v>
      </c>
      <c r="C635" s="480">
        <v>2</v>
      </c>
      <c r="D635" s="671">
        <v>11.566000000000001</v>
      </c>
      <c r="E635" s="480">
        <v>0</v>
      </c>
      <c r="F635" s="29">
        <v>0</v>
      </c>
      <c r="G635" s="29"/>
      <c r="H635" s="16"/>
      <c r="L635" s="365"/>
      <c r="M635" s="16"/>
      <c r="P635" s="20"/>
      <c r="V635" s="208"/>
      <c r="W635" s="192"/>
      <c r="Y635" s="192" t="s">
        <v>33</v>
      </c>
      <c r="Z635" s="192">
        <v>1</v>
      </c>
      <c r="AA635" s="16">
        <v>5.0449999999999999</v>
      </c>
      <c r="AB635" s="16">
        <v>0</v>
      </c>
      <c r="AC635" s="16">
        <v>0</v>
      </c>
    </row>
    <row r="636" spans="2:29" x14ac:dyDescent="0.2">
      <c r="B636" s="377" t="s">
        <v>34</v>
      </c>
      <c r="C636" s="480">
        <v>2</v>
      </c>
      <c r="D636" s="671">
        <v>14.956</v>
      </c>
      <c r="E636" s="480"/>
      <c r="F636" s="29"/>
      <c r="G636" s="29"/>
      <c r="H636" s="16"/>
      <c r="L636" s="365"/>
      <c r="M636" s="16"/>
      <c r="P636" s="20"/>
      <c r="V636" s="208"/>
      <c r="W636" s="192"/>
      <c r="Y636" s="192" t="s">
        <v>34</v>
      </c>
      <c r="Z636" s="192">
        <v>1</v>
      </c>
      <c r="AA636" s="16">
        <v>4.9169999999999998</v>
      </c>
      <c r="AB636" s="16">
        <v>0</v>
      </c>
      <c r="AC636" s="16">
        <v>0</v>
      </c>
    </row>
    <row r="637" spans="2:29" hidden="1" x14ac:dyDescent="0.2">
      <c r="B637" s="377" t="s">
        <v>35</v>
      </c>
      <c r="D637" s="671"/>
      <c r="E637" s="480"/>
      <c r="F637" s="29"/>
      <c r="G637" s="29"/>
      <c r="H637" s="16"/>
      <c r="L637" s="365"/>
      <c r="M637" s="16"/>
      <c r="P637" s="20"/>
      <c r="V637" s="208"/>
      <c r="W637" s="192"/>
      <c r="Y637" s="192" t="s">
        <v>35</v>
      </c>
      <c r="Z637" s="192">
        <v>1</v>
      </c>
      <c r="AA637" s="16">
        <v>5.0640000000000001</v>
      </c>
      <c r="AB637" s="16">
        <v>0</v>
      </c>
      <c r="AC637" s="16">
        <v>0</v>
      </c>
    </row>
    <row r="638" spans="2:29" hidden="1" x14ac:dyDescent="0.2">
      <c r="B638" s="377" t="s">
        <v>36</v>
      </c>
      <c r="D638" s="671"/>
      <c r="E638" s="480"/>
      <c r="F638" s="478"/>
      <c r="G638" s="29"/>
      <c r="H638" s="16"/>
      <c r="L638" s="365"/>
      <c r="M638" s="16"/>
      <c r="P638" s="20"/>
      <c r="V638" s="208"/>
      <c r="W638" s="192"/>
      <c r="Y638" s="192" t="s">
        <v>36</v>
      </c>
      <c r="Z638" s="192">
        <v>2</v>
      </c>
      <c r="AA638" s="16">
        <v>12.92</v>
      </c>
      <c r="AB638" s="16">
        <v>1</v>
      </c>
      <c r="AC638" s="16">
        <v>25.288903999999999</v>
      </c>
    </row>
    <row r="639" spans="2:29" hidden="1" x14ac:dyDescent="0.2">
      <c r="B639" s="377" t="s">
        <v>32</v>
      </c>
      <c r="D639" s="671"/>
      <c r="E639" s="480"/>
      <c r="F639" s="478"/>
      <c r="G639" s="29"/>
      <c r="H639" s="16"/>
      <c r="L639" s="365"/>
      <c r="M639" s="16"/>
      <c r="P639" s="20"/>
      <c r="V639" s="208"/>
      <c r="W639" s="192"/>
      <c r="Y639" s="192" t="s">
        <v>32</v>
      </c>
      <c r="Z639" s="192">
        <v>0</v>
      </c>
      <c r="AA639" s="16">
        <v>0</v>
      </c>
      <c r="AB639" s="16">
        <v>0</v>
      </c>
      <c r="AC639" s="16">
        <v>0</v>
      </c>
    </row>
    <row r="640" spans="2:29" ht="13.5" hidden="1" customHeight="1" x14ac:dyDescent="0.2">
      <c r="B640" s="377" t="s">
        <v>37</v>
      </c>
      <c r="D640" s="671"/>
      <c r="E640" s="480"/>
      <c r="F640" s="142"/>
      <c r="G640" s="29"/>
      <c r="H640" s="16"/>
      <c r="L640" s="365"/>
      <c r="M640" s="16"/>
      <c r="P640" s="20"/>
      <c r="V640" s="208"/>
      <c r="W640" s="192"/>
      <c r="Y640" s="192" t="s">
        <v>37</v>
      </c>
      <c r="Z640" s="192">
        <v>0</v>
      </c>
      <c r="AA640" s="16">
        <v>0</v>
      </c>
      <c r="AB640" s="16">
        <v>0</v>
      </c>
      <c r="AC640" s="16">
        <v>0</v>
      </c>
    </row>
    <row r="641" spans="2:29" ht="13.5" hidden="1" customHeight="1" x14ac:dyDescent="0.2">
      <c r="B641" s="377" t="s">
        <v>38</v>
      </c>
      <c r="D641" s="671"/>
      <c r="E641" s="480"/>
      <c r="F641" s="478"/>
      <c r="G641" s="29"/>
      <c r="H641" s="16"/>
      <c r="L641" s="365"/>
      <c r="M641" s="16"/>
      <c r="P641" s="20"/>
      <c r="V641" s="208"/>
      <c r="W641" s="192"/>
      <c r="Y641" s="192" t="s">
        <v>38</v>
      </c>
      <c r="Z641" s="192">
        <v>0</v>
      </c>
      <c r="AA641" s="16">
        <v>0</v>
      </c>
      <c r="AB641" s="16">
        <v>0</v>
      </c>
      <c r="AC641" s="16">
        <v>0</v>
      </c>
    </row>
    <row r="642" spans="2:29" ht="13.5" hidden="1" customHeight="1" x14ac:dyDescent="0.2">
      <c r="B642" s="377" t="s">
        <v>39</v>
      </c>
      <c r="D642" s="671"/>
      <c r="E642" s="480"/>
      <c r="F642" s="478"/>
      <c r="G642" s="29"/>
      <c r="H642" s="16"/>
      <c r="L642" s="365"/>
      <c r="M642" s="16"/>
      <c r="P642" s="20"/>
      <c r="V642" s="208"/>
      <c r="W642" s="192"/>
      <c r="Y642" s="192" t="s">
        <v>39</v>
      </c>
      <c r="Z642" s="192">
        <v>0</v>
      </c>
      <c r="AA642" s="16">
        <v>0</v>
      </c>
      <c r="AB642" s="16">
        <v>0</v>
      </c>
      <c r="AC642" s="16">
        <v>0</v>
      </c>
    </row>
    <row r="643" spans="2:29" ht="13.5" hidden="1" customHeight="1" x14ac:dyDescent="0.2">
      <c r="B643" s="377" t="s">
        <v>40</v>
      </c>
      <c r="D643" s="671"/>
      <c r="E643" s="480"/>
      <c r="F643" s="29"/>
      <c r="G643" s="29"/>
      <c r="H643" s="16"/>
      <c r="L643" s="365"/>
      <c r="M643" s="16"/>
      <c r="P643" s="20"/>
      <c r="V643" s="208"/>
      <c r="W643" s="192"/>
      <c r="Y643" s="192" t="s">
        <v>40</v>
      </c>
      <c r="Z643" s="192">
        <v>0</v>
      </c>
      <c r="AA643" s="16">
        <v>0</v>
      </c>
      <c r="AB643" s="16">
        <v>0</v>
      </c>
      <c r="AC643" s="16">
        <v>0</v>
      </c>
    </row>
    <row r="644" spans="2:29" ht="13.5" hidden="1" customHeight="1" x14ac:dyDescent="0.2">
      <c r="B644" s="377" t="s">
        <v>41</v>
      </c>
      <c r="E644" s="480"/>
      <c r="F644" s="478"/>
      <c r="G644" s="29"/>
      <c r="H644" s="16"/>
      <c r="L644" s="365"/>
      <c r="M644" s="16"/>
      <c r="P644" s="20"/>
      <c r="V644" s="208"/>
      <c r="W644" s="192"/>
      <c r="Y644" s="192" t="s">
        <v>41</v>
      </c>
      <c r="Z644" s="192">
        <v>0</v>
      </c>
      <c r="AA644" s="16">
        <v>18022000</v>
      </c>
      <c r="AB644" s="16">
        <v>0</v>
      </c>
      <c r="AC644" s="16">
        <v>0</v>
      </c>
    </row>
    <row r="645" spans="2:29" ht="13.5" hidden="1" customHeight="1" x14ac:dyDescent="0.2">
      <c r="B645" s="377" t="s">
        <v>61</v>
      </c>
      <c r="E645" s="480"/>
      <c r="F645" s="29"/>
      <c r="G645" s="29"/>
      <c r="H645" s="16"/>
      <c r="L645" s="365"/>
      <c r="M645" s="16"/>
      <c r="P645" s="20"/>
      <c r="V645" s="208"/>
      <c r="W645" s="192"/>
      <c r="Y645" s="192" t="s">
        <v>61</v>
      </c>
      <c r="Z645" s="192">
        <v>0</v>
      </c>
      <c r="AA645" s="16">
        <v>0</v>
      </c>
      <c r="AB645" s="16">
        <v>0</v>
      </c>
      <c r="AC645" s="16">
        <v>0</v>
      </c>
    </row>
    <row r="646" spans="2:29" ht="13.5" customHeight="1" x14ac:dyDescent="0.2">
      <c r="F646" s="9"/>
      <c r="G646" s="29"/>
      <c r="H646" s="16"/>
      <c r="L646" s="365"/>
      <c r="M646" s="16"/>
      <c r="P646" s="20"/>
      <c r="V646" s="208"/>
      <c r="W646" s="192"/>
      <c r="AA646" s="16"/>
    </row>
    <row r="647" spans="2:29" ht="13.5" customHeight="1" x14ac:dyDescent="0.2">
      <c r="B647" s="669" t="s">
        <v>6</v>
      </c>
      <c r="C647" s="670">
        <f>SUM(C634:C646)</f>
        <v>6</v>
      </c>
      <c r="D647" s="672">
        <f>SUM(D634:D645)</f>
        <v>41.195</v>
      </c>
      <c r="E647" s="670">
        <f>SUM(E634:E645)</f>
        <v>0</v>
      </c>
      <c r="F647" s="551">
        <f>SUM(F634:F645)</f>
        <v>0</v>
      </c>
      <c r="G647" s="29"/>
      <c r="H647" s="16"/>
      <c r="L647" s="365"/>
      <c r="M647" s="16"/>
      <c r="P647" s="20"/>
      <c r="V647" s="208"/>
      <c r="W647" s="192"/>
      <c r="Y647" s="192" t="s">
        <v>6</v>
      </c>
      <c r="Z647" s="192">
        <v>6</v>
      </c>
      <c r="AA647" s="16">
        <v>33.311999999999998</v>
      </c>
      <c r="AB647" s="16">
        <v>1</v>
      </c>
      <c r="AC647" s="16">
        <v>25.288903999999999</v>
      </c>
    </row>
    <row r="651" spans="2:29" ht="39" customHeight="1" thickBot="1" x14ac:dyDescent="0.25">
      <c r="B651" s="759" t="s">
        <v>300</v>
      </c>
      <c r="C651" s="759"/>
      <c r="D651" s="759"/>
      <c r="E651" s="759"/>
      <c r="F651" s="759"/>
      <c r="G651" s="497"/>
    </row>
    <row r="652" spans="2:29" ht="12.75" x14ac:dyDescent="0.2">
      <c r="B652" s="750" t="s">
        <v>422</v>
      </c>
      <c r="C652" s="751"/>
      <c r="D652" s="751"/>
      <c r="E652" s="751"/>
      <c r="F652" s="752"/>
      <c r="G652" s="20"/>
      <c r="H652" s="20"/>
      <c r="I652" s="20"/>
      <c r="J652" s="20"/>
      <c r="K652" s="20"/>
      <c r="L652" s="20"/>
      <c r="M652" s="20"/>
      <c r="N652" s="20"/>
      <c r="O652" s="20"/>
      <c r="P652" s="20"/>
    </row>
    <row r="653" spans="2:29" ht="21.6" customHeight="1" x14ac:dyDescent="0.2">
      <c r="B653" s="753"/>
      <c r="C653" s="754"/>
      <c r="D653" s="754"/>
      <c r="E653" s="754"/>
      <c r="F653" s="755"/>
      <c r="G653" s="20"/>
      <c r="H653" s="20"/>
      <c r="I653" s="20"/>
      <c r="J653" s="20"/>
      <c r="K653" s="20"/>
      <c r="L653" s="20"/>
      <c r="M653" s="20"/>
      <c r="N653" s="20"/>
      <c r="O653" s="20"/>
      <c r="P653" s="20"/>
    </row>
    <row r="654" spans="2:29" ht="21.6" customHeight="1" thickBot="1" x14ac:dyDescent="0.25">
      <c r="B654" s="756"/>
      <c r="C654" s="757"/>
      <c r="D654" s="757"/>
      <c r="E654" s="757"/>
      <c r="F654" s="758"/>
      <c r="G654" s="20"/>
      <c r="H654" s="20"/>
      <c r="I654" s="20"/>
      <c r="J654" s="20"/>
      <c r="K654" s="20"/>
      <c r="L654" s="20"/>
      <c r="M654" s="20"/>
      <c r="N654" s="20"/>
      <c r="O654" s="20"/>
      <c r="P654" s="20"/>
    </row>
    <row r="655" spans="2:29" ht="25.5" customHeight="1" thickBot="1" x14ac:dyDescent="0.25">
      <c r="B655" s="695" t="s">
        <v>43</v>
      </c>
      <c r="C655" s="696" t="s">
        <v>297</v>
      </c>
      <c r="D655" s="696" t="s">
        <v>397</v>
      </c>
      <c r="E655" s="718" t="s">
        <v>421</v>
      </c>
      <c r="F655" s="697" t="s">
        <v>298</v>
      </c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16"/>
      <c r="R655" s="16"/>
      <c r="S655" s="16"/>
      <c r="T655" s="16"/>
      <c r="U655" s="16"/>
      <c r="V655" s="16"/>
      <c r="W655" s="16"/>
      <c r="X655" s="16"/>
      <c r="Y655" s="16"/>
      <c r="Z655" s="16"/>
      <c r="AA655" s="16"/>
    </row>
    <row r="656" spans="2:29" ht="15.95" customHeight="1" x14ac:dyDescent="0.2">
      <c r="B656" s="676" t="s">
        <v>45</v>
      </c>
      <c r="C656" s="552">
        <v>117</v>
      </c>
      <c r="D656" s="552">
        <v>211</v>
      </c>
      <c r="E656" s="552">
        <v>274</v>
      </c>
      <c r="F656" s="553">
        <v>602</v>
      </c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16"/>
      <c r="R656" s="16"/>
      <c r="S656" s="16"/>
      <c r="T656" s="16"/>
      <c r="U656" s="16"/>
      <c r="V656" s="16"/>
      <c r="W656" s="16"/>
      <c r="X656" s="16"/>
      <c r="Y656" s="16"/>
      <c r="Z656" s="16"/>
      <c r="AA656" s="16"/>
    </row>
    <row r="657" spans="2:27" ht="15.95" customHeight="1" x14ac:dyDescent="0.2">
      <c r="B657" s="711" t="s">
        <v>46</v>
      </c>
      <c r="C657" s="712">
        <v>44</v>
      </c>
      <c r="D657" s="712">
        <v>34</v>
      </c>
      <c r="E657" s="712">
        <v>93</v>
      </c>
      <c r="F657" s="553">
        <v>171</v>
      </c>
      <c r="G657" s="20"/>
      <c r="H657" s="20"/>
      <c r="I657" s="20"/>
      <c r="J657" s="20"/>
      <c r="K657" s="20"/>
      <c r="L657" s="20"/>
      <c r="M657" s="20"/>
      <c r="N657" s="20"/>
      <c r="O657" s="20"/>
      <c r="Q657" s="16"/>
      <c r="R657" s="16"/>
      <c r="S657" s="16"/>
      <c r="T657" s="16"/>
      <c r="U657" s="16"/>
      <c r="V657" s="16"/>
      <c r="W657" s="16"/>
      <c r="X657" s="16"/>
      <c r="Y657" s="16"/>
      <c r="Z657" s="16"/>
      <c r="AA657" s="16"/>
    </row>
    <row r="658" spans="2:27" ht="15.95" customHeight="1" x14ac:dyDescent="0.2">
      <c r="B658" s="711" t="s">
        <v>47</v>
      </c>
      <c r="C658" s="712">
        <v>2</v>
      </c>
      <c r="D658" s="712">
        <v>0</v>
      </c>
      <c r="E658" s="712">
        <v>0</v>
      </c>
      <c r="F658" s="553">
        <v>2</v>
      </c>
      <c r="G658" s="20"/>
      <c r="H658" s="20"/>
      <c r="I658" s="20"/>
      <c r="J658" s="20"/>
      <c r="K658" s="20"/>
      <c r="L658" s="20"/>
      <c r="M658" s="20"/>
      <c r="N658" s="20"/>
      <c r="O658" s="20"/>
      <c r="Q658" s="16"/>
      <c r="R658" s="16"/>
      <c r="S658" s="16"/>
      <c r="T658" s="16"/>
      <c r="U658" s="16"/>
      <c r="V658" s="16"/>
      <c r="W658" s="16"/>
      <c r="X658" s="16"/>
      <c r="Y658" s="16"/>
      <c r="Z658" s="16"/>
      <c r="AA658" s="16"/>
    </row>
    <row r="659" spans="2:27" ht="15.95" customHeight="1" x14ac:dyDescent="0.2">
      <c r="B659" s="711" t="s">
        <v>48</v>
      </c>
      <c r="C659" s="712">
        <v>0</v>
      </c>
      <c r="D659" s="712">
        <v>0</v>
      </c>
      <c r="E659" s="712">
        <v>2</v>
      </c>
      <c r="F659" s="553">
        <v>2</v>
      </c>
      <c r="G659" s="20"/>
      <c r="H659" s="20"/>
      <c r="I659" s="20"/>
      <c r="J659" s="20"/>
      <c r="K659" s="20"/>
      <c r="L659" s="20"/>
      <c r="M659" s="20"/>
      <c r="N659" s="20"/>
      <c r="O659" s="20"/>
      <c r="Q659" s="16"/>
      <c r="R659" s="16"/>
      <c r="S659" s="16"/>
      <c r="T659" s="16"/>
      <c r="U659" s="16"/>
      <c r="V659" s="16"/>
      <c r="W659" s="16"/>
      <c r="X659" s="16"/>
      <c r="Y659" s="16"/>
      <c r="Z659" s="16"/>
      <c r="AA659" s="16"/>
    </row>
    <row r="660" spans="2:27" ht="15.95" customHeight="1" x14ac:dyDescent="0.2">
      <c r="B660" s="711" t="s">
        <v>49</v>
      </c>
      <c r="C660" s="712">
        <v>5</v>
      </c>
      <c r="D660" s="712">
        <v>0</v>
      </c>
      <c r="E660" s="712">
        <v>0</v>
      </c>
      <c r="F660" s="553">
        <v>5</v>
      </c>
      <c r="G660" s="20"/>
      <c r="H660" s="20"/>
      <c r="I660" s="20"/>
      <c r="J660" s="20"/>
      <c r="K660" s="20"/>
      <c r="L660" s="20"/>
      <c r="M660" s="20"/>
      <c r="N660" s="20"/>
      <c r="O660" s="20"/>
      <c r="Q660" s="16"/>
      <c r="R660" s="16"/>
      <c r="S660" s="16"/>
      <c r="T660" s="16"/>
      <c r="U660" s="16"/>
      <c r="V660" s="16"/>
      <c r="W660" s="16"/>
      <c r="X660" s="16"/>
      <c r="Y660" s="16"/>
      <c r="Z660" s="16"/>
      <c r="AA660" s="16"/>
    </row>
    <row r="661" spans="2:27" ht="15.95" customHeight="1" x14ac:dyDescent="0.2">
      <c r="B661" s="711" t="s">
        <v>50</v>
      </c>
      <c r="C661" s="712">
        <v>34</v>
      </c>
      <c r="D661" s="712">
        <v>11</v>
      </c>
      <c r="E661" s="712">
        <v>15</v>
      </c>
      <c r="F661" s="553">
        <v>60</v>
      </c>
      <c r="G661" s="20"/>
      <c r="H661" s="20"/>
      <c r="I661" s="20"/>
      <c r="J661" s="20"/>
      <c r="K661" s="20"/>
      <c r="L661" s="20"/>
      <c r="M661" s="20"/>
      <c r="N661" s="20"/>
      <c r="O661" s="20"/>
      <c r="Q661" s="16"/>
      <c r="R661" s="16"/>
      <c r="S661" s="16"/>
      <c r="T661" s="16"/>
      <c r="U661" s="16"/>
      <c r="V661" s="16"/>
      <c r="W661" s="16"/>
      <c r="X661" s="16"/>
      <c r="Y661" s="16"/>
      <c r="Z661" s="16"/>
      <c r="AA661" s="16"/>
    </row>
    <row r="662" spans="2:27" ht="15.95" customHeight="1" x14ac:dyDescent="0.2">
      <c r="B662" s="711" t="s">
        <v>113</v>
      </c>
      <c r="C662" s="712">
        <v>199</v>
      </c>
      <c r="D662" s="712">
        <v>31</v>
      </c>
      <c r="E662" s="712">
        <v>6</v>
      </c>
      <c r="F662" s="553">
        <v>236</v>
      </c>
      <c r="G662" s="20"/>
      <c r="H662" s="20"/>
      <c r="I662" s="20"/>
      <c r="J662" s="20"/>
      <c r="K662" s="20"/>
      <c r="L662" s="20"/>
      <c r="M662" s="20"/>
      <c r="N662" s="20"/>
      <c r="O662" s="20"/>
      <c r="Q662" s="16"/>
      <c r="R662" s="16"/>
      <c r="S662" s="16"/>
      <c r="T662" s="16"/>
      <c r="U662" s="16"/>
      <c r="V662" s="16"/>
      <c r="W662" s="16"/>
      <c r="X662" s="16"/>
      <c r="Y662" s="16"/>
      <c r="Z662" s="16"/>
      <c r="AA662" s="16"/>
    </row>
    <row r="663" spans="2:27" ht="15.95" customHeight="1" x14ac:dyDescent="0.2">
      <c r="B663" s="711" t="s">
        <v>207</v>
      </c>
      <c r="C663" s="712">
        <v>9</v>
      </c>
      <c r="D663" s="712">
        <v>7</v>
      </c>
      <c r="E663" s="712">
        <v>6</v>
      </c>
      <c r="F663" s="553">
        <v>22</v>
      </c>
      <c r="G663" s="20"/>
      <c r="H663" s="20"/>
      <c r="I663" s="20"/>
      <c r="J663" s="20"/>
      <c r="K663" s="20"/>
      <c r="L663" s="20"/>
      <c r="M663" s="20"/>
      <c r="N663" s="20"/>
      <c r="O663" s="20"/>
      <c r="Q663" s="16"/>
      <c r="R663" s="16"/>
      <c r="S663" s="16"/>
      <c r="T663" s="16"/>
      <c r="U663" s="16"/>
      <c r="V663" s="16"/>
      <c r="W663" s="16"/>
      <c r="X663" s="16"/>
      <c r="Y663" s="16"/>
      <c r="Z663" s="16"/>
      <c r="AA663" s="16"/>
    </row>
    <row r="664" spans="2:27" ht="15.95" customHeight="1" x14ac:dyDescent="0.2">
      <c r="B664" s="711" t="s">
        <v>51</v>
      </c>
      <c r="C664" s="712">
        <v>50</v>
      </c>
      <c r="D664" s="712">
        <v>11</v>
      </c>
      <c r="E664" s="712">
        <v>27</v>
      </c>
      <c r="F664" s="553">
        <v>88</v>
      </c>
      <c r="G664" s="20"/>
      <c r="H664" s="20"/>
      <c r="I664" s="20"/>
      <c r="J664" s="20"/>
      <c r="K664" s="20"/>
      <c r="L664" s="20"/>
      <c r="M664" s="20"/>
      <c r="N664" s="20"/>
      <c r="O664" s="20"/>
      <c r="Q664" s="16"/>
      <c r="R664" s="16"/>
      <c r="S664" s="16"/>
      <c r="T664" s="16"/>
      <c r="U664" s="16"/>
      <c r="V664" s="16"/>
      <c r="W664" s="16"/>
      <c r="X664" s="16"/>
      <c r="Y664" s="16"/>
      <c r="Z664" s="16"/>
      <c r="AA664" s="16"/>
    </row>
    <row r="665" spans="2:27" ht="15.95" customHeight="1" x14ac:dyDescent="0.2">
      <c r="B665" s="711" t="s">
        <v>208</v>
      </c>
      <c r="C665" s="712">
        <v>4</v>
      </c>
      <c r="D665" s="712">
        <v>2</v>
      </c>
      <c r="E665" s="712">
        <v>31</v>
      </c>
      <c r="F665" s="553">
        <v>37</v>
      </c>
      <c r="G665" s="20"/>
      <c r="H665" s="20"/>
      <c r="I665" s="20"/>
      <c r="J665" s="20"/>
      <c r="K665" s="20"/>
      <c r="L665" s="20"/>
      <c r="M665" s="20"/>
      <c r="N665" s="20"/>
      <c r="O665" s="20"/>
      <c r="Q665" s="16"/>
      <c r="R665" s="16"/>
      <c r="S665" s="16"/>
      <c r="T665" s="16"/>
      <c r="U665" s="16"/>
      <c r="V665" s="16"/>
      <c r="W665" s="16"/>
      <c r="X665" s="16"/>
      <c r="Y665" s="16"/>
      <c r="Z665" s="16"/>
      <c r="AA665" s="16"/>
    </row>
    <row r="666" spans="2:27" ht="15.95" customHeight="1" x14ac:dyDescent="0.2">
      <c r="B666" s="711" t="s">
        <v>209</v>
      </c>
      <c r="C666" s="712">
        <v>44</v>
      </c>
      <c r="D666" s="712">
        <v>0</v>
      </c>
      <c r="E666" s="712">
        <v>3</v>
      </c>
      <c r="F666" s="553">
        <v>47</v>
      </c>
      <c r="G666" s="20"/>
      <c r="H666" s="20"/>
      <c r="I666" s="20"/>
      <c r="J666" s="20"/>
      <c r="K666" s="20"/>
      <c r="L666" s="20"/>
      <c r="M666" s="20"/>
      <c r="N666" s="20"/>
      <c r="O666" s="20"/>
      <c r="Q666" s="16"/>
      <c r="R666" s="16"/>
      <c r="S666" s="16"/>
      <c r="T666" s="16"/>
      <c r="U666" s="16"/>
      <c r="V666" s="16"/>
      <c r="W666" s="16"/>
      <c r="X666" s="16"/>
      <c r="Y666" s="16"/>
      <c r="Z666" s="16"/>
      <c r="AA666" s="16"/>
    </row>
    <row r="667" spans="2:27" ht="15.95" customHeight="1" x14ac:dyDescent="0.2">
      <c r="B667" s="711" t="s">
        <v>62</v>
      </c>
      <c r="C667" s="712">
        <v>5</v>
      </c>
      <c r="D667" s="712">
        <v>0</v>
      </c>
      <c r="E667" s="712">
        <v>0</v>
      </c>
      <c r="F667" s="553">
        <v>5</v>
      </c>
      <c r="G667" s="20"/>
      <c r="H667" s="20"/>
      <c r="I667" s="20"/>
      <c r="J667" s="20"/>
      <c r="K667" s="20"/>
      <c r="L667" s="20"/>
      <c r="M667" s="20"/>
      <c r="N667" s="20"/>
      <c r="O667" s="20"/>
      <c r="Q667" s="16"/>
      <c r="R667" s="16"/>
      <c r="S667" s="16"/>
      <c r="T667" s="16"/>
      <c r="U667" s="16"/>
      <c r="V667" s="16"/>
      <c r="W667" s="16"/>
      <c r="X667" s="16"/>
      <c r="Y667" s="16"/>
      <c r="Z667" s="16"/>
      <c r="AA667" s="16"/>
    </row>
    <row r="668" spans="2:27" ht="15.95" customHeight="1" x14ac:dyDescent="0.2">
      <c r="B668" s="711" t="s">
        <v>210</v>
      </c>
      <c r="C668" s="712">
        <v>1</v>
      </c>
      <c r="D668" s="712">
        <v>0</v>
      </c>
      <c r="E668" s="712">
        <v>0</v>
      </c>
      <c r="F668" s="553">
        <v>1</v>
      </c>
      <c r="G668" s="20"/>
      <c r="H668" s="20"/>
      <c r="I668" s="20"/>
      <c r="J668" s="20"/>
      <c r="K668" s="20"/>
      <c r="L668" s="20"/>
      <c r="M668" s="20"/>
      <c r="N668" s="20"/>
      <c r="O668" s="20"/>
      <c r="Q668" s="16"/>
      <c r="R668" s="16"/>
      <c r="S668" s="16"/>
      <c r="T668" s="16"/>
      <c r="U668" s="16"/>
      <c r="V668" s="16"/>
      <c r="W668" s="16"/>
      <c r="X668" s="16"/>
      <c r="Y668" s="16"/>
      <c r="Z668" s="16"/>
      <c r="AA668" s="16"/>
    </row>
    <row r="669" spans="2:27" ht="15.95" customHeight="1" x14ac:dyDescent="0.2">
      <c r="B669" s="711" t="s">
        <v>211</v>
      </c>
      <c r="C669" s="712">
        <v>17</v>
      </c>
      <c r="D669" s="712">
        <v>1</v>
      </c>
      <c r="E669" s="712">
        <v>17</v>
      </c>
      <c r="F669" s="553">
        <v>35</v>
      </c>
      <c r="G669" s="20"/>
      <c r="H669" s="20"/>
      <c r="I669" s="20"/>
      <c r="J669" s="20"/>
      <c r="K669" s="20"/>
      <c r="L669" s="20"/>
      <c r="M669" s="20"/>
      <c r="N669" s="20"/>
      <c r="O669" s="20"/>
      <c r="Q669" s="16"/>
      <c r="R669" s="16"/>
      <c r="S669" s="16"/>
      <c r="T669" s="16"/>
      <c r="U669" s="16"/>
      <c r="V669" s="16"/>
      <c r="W669" s="16"/>
      <c r="X669" s="16"/>
      <c r="Y669" s="16"/>
      <c r="Z669" s="16"/>
      <c r="AA669" s="16"/>
    </row>
    <row r="670" spans="2:27" ht="15.95" customHeight="1" x14ac:dyDescent="0.2">
      <c r="B670" s="711" t="s">
        <v>122</v>
      </c>
      <c r="C670" s="712">
        <v>9</v>
      </c>
      <c r="D670" s="712">
        <v>24</v>
      </c>
      <c r="E670" s="712">
        <v>33</v>
      </c>
      <c r="F670" s="553">
        <v>66</v>
      </c>
      <c r="G670" s="20"/>
      <c r="H670" s="20"/>
      <c r="I670" s="20"/>
      <c r="J670" s="20"/>
      <c r="K670" s="20"/>
      <c r="L670" s="20"/>
      <c r="M670" s="20"/>
      <c r="N670" s="20"/>
      <c r="O670" s="20"/>
      <c r="Q670" s="16"/>
      <c r="R670" s="16"/>
      <c r="S670" s="16"/>
      <c r="T670" s="16"/>
      <c r="U670" s="16"/>
      <c r="V670" s="16"/>
      <c r="W670" s="16"/>
      <c r="X670" s="16"/>
      <c r="Y670" s="16"/>
      <c r="Z670" s="16"/>
      <c r="AA670" s="16"/>
    </row>
    <row r="671" spans="2:27" ht="15.95" customHeight="1" x14ac:dyDescent="0.2">
      <c r="B671" s="711" t="s">
        <v>135</v>
      </c>
      <c r="C671" s="712">
        <v>0</v>
      </c>
      <c r="D671" s="712">
        <v>0</v>
      </c>
      <c r="E671" s="712">
        <v>0</v>
      </c>
      <c r="F671" s="553">
        <v>0</v>
      </c>
      <c r="G671" s="20"/>
      <c r="H671" s="20"/>
      <c r="I671" s="20"/>
      <c r="J671" s="20"/>
      <c r="K671" s="20"/>
      <c r="L671" s="20"/>
      <c r="M671" s="20"/>
      <c r="N671" s="20"/>
      <c r="O671" s="20"/>
      <c r="Q671" s="16"/>
      <c r="R671" s="16"/>
      <c r="S671" s="16"/>
      <c r="T671" s="16"/>
      <c r="U671" s="16"/>
      <c r="V671" s="16"/>
      <c r="W671" s="16"/>
      <c r="X671" s="16"/>
      <c r="Y671" s="16"/>
      <c r="Z671" s="16"/>
      <c r="AA671" s="16"/>
    </row>
    <row r="672" spans="2:27" ht="15.95" customHeight="1" x14ac:dyDescent="0.2">
      <c r="B672" s="711" t="s">
        <v>242</v>
      </c>
      <c r="C672" s="712">
        <v>0</v>
      </c>
      <c r="D672" s="712">
        <v>30</v>
      </c>
      <c r="E672" s="712">
        <v>20</v>
      </c>
      <c r="F672" s="553">
        <v>50</v>
      </c>
      <c r="G672" s="20"/>
      <c r="H672" s="20"/>
      <c r="I672" s="20"/>
      <c r="J672" s="20"/>
      <c r="K672" s="20"/>
      <c r="L672" s="20"/>
      <c r="M672" s="20"/>
      <c r="N672" s="20"/>
      <c r="O672" s="20"/>
      <c r="Q672" s="16"/>
      <c r="R672" s="16"/>
      <c r="S672" s="16"/>
      <c r="T672" s="16"/>
      <c r="U672" s="16"/>
      <c r="V672" s="16"/>
      <c r="W672" s="16"/>
      <c r="X672" s="16"/>
      <c r="Y672" s="16"/>
      <c r="Z672" s="16"/>
      <c r="AA672" s="16"/>
    </row>
    <row r="673" spans="2:27" ht="15.95" customHeight="1" x14ac:dyDescent="0.2">
      <c r="B673" s="711" t="s">
        <v>212</v>
      </c>
      <c r="C673" s="712">
        <v>0</v>
      </c>
      <c r="D673" s="712">
        <v>0</v>
      </c>
      <c r="E673" s="712">
        <v>0</v>
      </c>
      <c r="F673" s="553">
        <v>0</v>
      </c>
      <c r="G673" s="20"/>
      <c r="H673" s="20"/>
      <c r="I673" s="20"/>
      <c r="J673" s="20"/>
      <c r="K673" s="20"/>
      <c r="L673" s="20"/>
      <c r="M673" s="20"/>
      <c r="N673" s="20"/>
      <c r="O673" s="20"/>
      <c r="Q673" s="16"/>
      <c r="R673" s="16"/>
      <c r="S673" s="16"/>
      <c r="T673" s="16"/>
      <c r="U673" s="16"/>
      <c r="V673" s="16"/>
      <c r="W673" s="16"/>
      <c r="X673" s="16"/>
      <c r="Y673" s="16"/>
      <c r="Z673" s="16"/>
      <c r="AA673" s="16"/>
    </row>
    <row r="674" spans="2:27" ht="15.95" customHeight="1" x14ac:dyDescent="0.2">
      <c r="B674" s="711" t="s">
        <v>118</v>
      </c>
      <c r="C674" s="712">
        <v>22</v>
      </c>
      <c r="D674" s="712">
        <v>1</v>
      </c>
      <c r="E674" s="712">
        <v>7</v>
      </c>
      <c r="F674" s="553">
        <v>30</v>
      </c>
      <c r="G674" s="20"/>
      <c r="H674" s="20"/>
      <c r="I674" s="20"/>
      <c r="J674" s="20"/>
      <c r="K674" s="20"/>
      <c r="L674" s="20"/>
      <c r="M674" s="20"/>
      <c r="N674" s="20"/>
      <c r="O674" s="20"/>
      <c r="Q674" s="16"/>
      <c r="R674" s="16"/>
      <c r="S674" s="16"/>
      <c r="T674" s="16"/>
      <c r="U674" s="16"/>
      <c r="V674" s="16"/>
      <c r="W674" s="16"/>
      <c r="X674" s="16"/>
      <c r="Y674" s="16"/>
      <c r="Z674" s="16"/>
      <c r="AA674" s="16"/>
    </row>
    <row r="675" spans="2:27" ht="15.95" customHeight="1" x14ac:dyDescent="0.2">
      <c r="B675" s="711" t="s">
        <v>186</v>
      </c>
      <c r="C675" s="712">
        <v>1</v>
      </c>
      <c r="D675" s="712">
        <v>0</v>
      </c>
      <c r="E675" s="712">
        <v>0</v>
      </c>
      <c r="F675" s="553">
        <v>1</v>
      </c>
      <c r="G675" s="20"/>
      <c r="H675" s="20"/>
      <c r="I675" s="20"/>
      <c r="J675" s="20"/>
      <c r="K675" s="20"/>
      <c r="L675" s="20"/>
      <c r="M675" s="20"/>
      <c r="N675" s="20"/>
      <c r="O675" s="20"/>
      <c r="Q675" s="16"/>
      <c r="R675" s="16"/>
      <c r="S675" s="16"/>
      <c r="T675" s="16"/>
      <c r="U675" s="16"/>
      <c r="V675" s="16"/>
      <c r="W675" s="16"/>
      <c r="X675" s="16"/>
      <c r="Y675" s="16"/>
      <c r="Z675" s="16"/>
      <c r="AA675" s="16"/>
    </row>
    <row r="676" spans="2:27" ht="15.95" customHeight="1" x14ac:dyDescent="0.2">
      <c r="B676" s="711" t="s">
        <v>202</v>
      </c>
      <c r="C676" s="712">
        <v>0</v>
      </c>
      <c r="D676" s="712">
        <v>3</v>
      </c>
      <c r="E676" s="712">
        <v>0</v>
      </c>
      <c r="F676" s="553">
        <v>3</v>
      </c>
      <c r="G676" s="20"/>
      <c r="H676" s="20"/>
      <c r="I676" s="20"/>
      <c r="J676" s="20"/>
      <c r="K676" s="20"/>
      <c r="L676" s="20"/>
      <c r="M676" s="20"/>
      <c r="N676" s="20"/>
      <c r="O676" s="20"/>
      <c r="Q676" s="16"/>
      <c r="R676" s="16"/>
      <c r="S676" s="16"/>
      <c r="T676" s="16"/>
      <c r="U676" s="16"/>
      <c r="V676" s="16"/>
      <c r="W676" s="16"/>
      <c r="X676" s="16"/>
      <c r="Y676" s="16"/>
      <c r="Z676" s="16"/>
      <c r="AA676" s="16"/>
    </row>
    <row r="677" spans="2:27" ht="15.95" customHeight="1" x14ac:dyDescent="0.2">
      <c r="B677" s="711" t="s">
        <v>227</v>
      </c>
      <c r="C677" s="712">
        <v>1</v>
      </c>
      <c r="D677" s="712">
        <v>0</v>
      </c>
      <c r="E677" s="712">
        <v>0</v>
      </c>
      <c r="F677" s="553">
        <v>1</v>
      </c>
      <c r="G677" s="20"/>
      <c r="H677" s="20"/>
      <c r="I677" s="20"/>
      <c r="J677" s="20"/>
      <c r="K677" s="20"/>
      <c r="L677" s="20"/>
      <c r="M677" s="20"/>
      <c r="N677" s="20"/>
      <c r="O677" s="20"/>
      <c r="Q677" s="16"/>
      <c r="R677" s="16"/>
      <c r="S677" s="16"/>
      <c r="T677" s="16"/>
      <c r="U677" s="16"/>
      <c r="V677" s="16"/>
      <c r="W677" s="16"/>
      <c r="X677" s="16"/>
      <c r="Y677" s="16"/>
      <c r="Z677" s="16"/>
      <c r="AA677" s="16"/>
    </row>
    <row r="678" spans="2:27" ht="15.95" customHeight="1" x14ac:dyDescent="0.2">
      <c r="B678" s="711" t="s">
        <v>225</v>
      </c>
      <c r="C678" s="712">
        <v>5</v>
      </c>
      <c r="D678" s="712">
        <v>0</v>
      </c>
      <c r="E678" s="712">
        <v>16</v>
      </c>
      <c r="F678" s="553">
        <v>21</v>
      </c>
      <c r="G678" s="20"/>
      <c r="H678" s="20"/>
      <c r="I678" s="20"/>
      <c r="J678" s="20"/>
      <c r="K678" s="20"/>
      <c r="L678" s="20"/>
      <c r="M678" s="20"/>
      <c r="N678" s="20"/>
      <c r="O678" s="20"/>
      <c r="Q678" s="16"/>
      <c r="R678" s="16"/>
      <c r="S678" s="16"/>
      <c r="T678" s="16"/>
      <c r="U678" s="16"/>
      <c r="V678" s="16"/>
      <c r="W678" s="16"/>
      <c r="X678" s="16"/>
      <c r="Y678" s="16"/>
      <c r="Z678" s="16"/>
      <c r="AA678" s="16"/>
    </row>
    <row r="679" spans="2:27" ht="15.95" customHeight="1" x14ac:dyDescent="0.2">
      <c r="B679" s="711" t="s">
        <v>203</v>
      </c>
      <c r="C679" s="712">
        <v>17</v>
      </c>
      <c r="D679" s="712">
        <v>1</v>
      </c>
      <c r="E679" s="712">
        <v>3</v>
      </c>
      <c r="F679" s="553">
        <v>21</v>
      </c>
      <c r="G679" s="20"/>
      <c r="H679" s="20"/>
      <c r="I679" s="20"/>
      <c r="J679" s="20"/>
      <c r="K679" s="20"/>
      <c r="L679" s="20"/>
      <c r="M679" s="20"/>
      <c r="N679" s="20"/>
      <c r="O679" s="20"/>
      <c r="Q679" s="16"/>
      <c r="R679" s="16"/>
      <c r="S679" s="16"/>
      <c r="T679" s="16"/>
      <c r="U679" s="16"/>
      <c r="V679" s="16"/>
      <c r="W679" s="16"/>
      <c r="X679" s="16"/>
      <c r="Y679" s="16"/>
      <c r="Z679" s="16"/>
      <c r="AA679" s="16"/>
    </row>
    <row r="680" spans="2:27" ht="15.95" customHeight="1" x14ac:dyDescent="0.2">
      <c r="B680" s="706" t="s">
        <v>149</v>
      </c>
      <c r="C680" s="707">
        <v>0</v>
      </c>
      <c r="D680" s="707">
        <v>0</v>
      </c>
      <c r="E680" s="707">
        <v>0</v>
      </c>
      <c r="F680" s="553">
        <v>0</v>
      </c>
      <c r="G680" s="20"/>
      <c r="H680" s="20"/>
      <c r="I680" s="20"/>
      <c r="J680" s="20"/>
      <c r="K680" s="20"/>
      <c r="L680" s="20"/>
      <c r="M680" s="20"/>
      <c r="N680" s="20"/>
      <c r="O680" s="20"/>
      <c r="Q680" s="16"/>
      <c r="R680" s="16"/>
      <c r="S680" s="16"/>
      <c r="T680" s="16"/>
      <c r="U680" s="16"/>
      <c r="V680" s="16"/>
      <c r="W680" s="16"/>
      <c r="X680" s="16"/>
      <c r="Y680" s="16"/>
      <c r="Z680" s="16"/>
      <c r="AA680" s="16"/>
    </row>
    <row r="681" spans="2:27" ht="12.75" x14ac:dyDescent="0.2">
      <c r="B681" s="713" t="s">
        <v>299</v>
      </c>
      <c r="C681" s="714">
        <v>586</v>
      </c>
      <c r="D681" s="714">
        <v>367</v>
      </c>
      <c r="E681" s="714">
        <v>553</v>
      </c>
      <c r="F681" s="553">
        <v>1506</v>
      </c>
      <c r="G681" s="20"/>
      <c r="H681" s="20"/>
      <c r="I681" s="20"/>
      <c r="J681" s="20"/>
      <c r="K681" s="20"/>
      <c r="L681" s="20"/>
      <c r="M681" s="20"/>
      <c r="N681" s="20"/>
      <c r="O681" s="20"/>
      <c r="Q681" s="16"/>
      <c r="R681" s="16"/>
      <c r="S681" s="16"/>
      <c r="T681" s="16"/>
      <c r="U681" s="16"/>
      <c r="V681" s="16"/>
      <c r="W681" s="16"/>
      <c r="X681" s="16"/>
      <c r="Y681" s="16"/>
      <c r="Z681" s="16"/>
      <c r="AA681" s="16"/>
    </row>
    <row r="683" spans="2:27" ht="15.75" thickBot="1" x14ac:dyDescent="0.25"/>
    <row r="684" spans="2:27" ht="23.1" customHeight="1" x14ac:dyDescent="0.2">
      <c r="B684" s="750" t="s">
        <v>423</v>
      </c>
      <c r="C684" s="751"/>
      <c r="D684" s="751"/>
      <c r="E684" s="751"/>
      <c r="F684" s="752"/>
      <c r="G684" s="192"/>
      <c r="H684" s="192"/>
      <c r="I684" s="192"/>
      <c r="J684" s="192"/>
      <c r="K684" s="192"/>
      <c r="L684" s="192"/>
      <c r="M684" s="192"/>
      <c r="N684" s="192"/>
      <c r="O684" s="192"/>
      <c r="P684" s="192"/>
    </row>
    <row r="685" spans="2:27" ht="23.1" customHeight="1" thickBot="1" x14ac:dyDescent="0.25">
      <c r="B685" s="756"/>
      <c r="C685" s="757"/>
      <c r="D685" s="757"/>
      <c r="E685" s="757"/>
      <c r="F685" s="758"/>
      <c r="G685" s="192"/>
      <c r="H685" s="192"/>
      <c r="I685" s="192"/>
      <c r="J685" s="192"/>
      <c r="K685" s="192"/>
      <c r="L685" s="192"/>
      <c r="M685" s="192"/>
      <c r="N685" s="192"/>
      <c r="O685" s="192"/>
      <c r="P685" s="192"/>
    </row>
    <row r="686" spans="2:27" ht="25.5" customHeight="1" thickBot="1" x14ac:dyDescent="0.25">
      <c r="B686" s="695" t="s">
        <v>43</v>
      </c>
      <c r="C686" s="696" t="s">
        <v>297</v>
      </c>
      <c r="D686" s="696" t="s">
        <v>397</v>
      </c>
      <c r="E686" s="718" t="s">
        <v>421</v>
      </c>
      <c r="F686" s="697" t="s">
        <v>298</v>
      </c>
      <c r="G686" s="192"/>
      <c r="H686" s="192"/>
      <c r="I686" s="192"/>
      <c r="J686" s="192"/>
      <c r="K686" s="192"/>
      <c r="L686" s="192"/>
      <c r="M686" s="192"/>
      <c r="N686" s="192"/>
      <c r="O686" s="192"/>
      <c r="P686" s="192"/>
      <c r="Q686" s="16"/>
      <c r="R686" s="16"/>
      <c r="S686" s="16"/>
      <c r="T686" s="16"/>
      <c r="U686" s="16"/>
      <c r="V686" s="16"/>
      <c r="W686" s="16"/>
      <c r="X686" s="16"/>
      <c r="Y686" s="16"/>
      <c r="Z686" s="16"/>
      <c r="AA686" s="16"/>
    </row>
    <row r="687" spans="2:27" ht="15.95" customHeight="1" x14ac:dyDescent="0.2">
      <c r="B687" s="676" t="s">
        <v>45</v>
      </c>
      <c r="C687" s="554">
        <v>15</v>
      </c>
      <c r="D687" s="554">
        <v>20</v>
      </c>
      <c r="E687" s="554">
        <v>48</v>
      </c>
      <c r="F687" s="553">
        <v>83</v>
      </c>
      <c r="G687" s="192"/>
      <c r="H687" s="192"/>
      <c r="I687" s="192"/>
      <c r="J687" s="192"/>
      <c r="K687" s="192"/>
      <c r="L687" s="192"/>
      <c r="M687" s="192"/>
      <c r="N687" s="192"/>
      <c r="O687" s="192"/>
      <c r="P687" s="192"/>
      <c r="Q687" s="16"/>
      <c r="R687" s="16"/>
      <c r="S687" s="16"/>
      <c r="T687" s="16"/>
      <c r="U687" s="16"/>
      <c r="V687" s="16"/>
      <c r="W687" s="16"/>
      <c r="X687" s="16"/>
      <c r="Y687" s="16"/>
      <c r="Z687" s="16"/>
      <c r="AA687" s="16"/>
    </row>
    <row r="688" spans="2:27" ht="15.95" customHeight="1" x14ac:dyDescent="0.2">
      <c r="B688" s="711" t="s">
        <v>46</v>
      </c>
      <c r="C688" s="554">
        <v>98</v>
      </c>
      <c r="D688" s="554">
        <v>43</v>
      </c>
      <c r="E688" s="554">
        <v>110</v>
      </c>
      <c r="F688" s="553">
        <v>251</v>
      </c>
      <c r="G688" s="192"/>
      <c r="H688" s="192"/>
      <c r="I688" s="192"/>
      <c r="J688" s="192"/>
      <c r="K688" s="192"/>
      <c r="L688" s="192"/>
      <c r="M688" s="192"/>
      <c r="N688" s="192"/>
      <c r="O688" s="192"/>
      <c r="P688" s="192"/>
      <c r="Q688" s="16"/>
      <c r="R688" s="16"/>
      <c r="S688" s="16"/>
      <c r="T688" s="16"/>
      <c r="U688" s="16"/>
      <c r="V688" s="16"/>
      <c r="W688" s="16"/>
      <c r="X688" s="16"/>
      <c r="Y688" s="16"/>
      <c r="Z688" s="16"/>
      <c r="AA688" s="16"/>
    </row>
    <row r="689" spans="2:27" ht="15.95" customHeight="1" x14ac:dyDescent="0.2">
      <c r="B689" s="711" t="s">
        <v>47</v>
      </c>
      <c r="C689" s="554">
        <v>5</v>
      </c>
      <c r="D689" s="554">
        <v>2</v>
      </c>
      <c r="E689" s="554">
        <v>15</v>
      </c>
      <c r="F689" s="553">
        <v>22</v>
      </c>
      <c r="G689" s="192"/>
      <c r="H689" s="192"/>
      <c r="I689" s="192"/>
      <c r="J689" s="192"/>
      <c r="K689" s="192"/>
      <c r="L689" s="192"/>
      <c r="M689" s="192"/>
      <c r="N689" s="192"/>
      <c r="O689" s="192"/>
      <c r="P689" s="192"/>
      <c r="Q689" s="16"/>
      <c r="R689" s="16"/>
      <c r="S689" s="16"/>
      <c r="T689" s="16"/>
      <c r="U689" s="16"/>
      <c r="V689" s="16"/>
      <c r="W689" s="16"/>
      <c r="X689" s="16"/>
      <c r="Y689" s="16"/>
      <c r="Z689" s="16"/>
      <c r="AA689" s="16"/>
    </row>
    <row r="690" spans="2:27" ht="15.95" customHeight="1" x14ac:dyDescent="0.2">
      <c r="B690" s="711" t="s">
        <v>48</v>
      </c>
      <c r="C690" s="554">
        <v>48</v>
      </c>
      <c r="D690" s="554">
        <v>1</v>
      </c>
      <c r="E690" s="554">
        <v>0</v>
      </c>
      <c r="F690" s="553">
        <v>49</v>
      </c>
      <c r="G690" s="192"/>
      <c r="H690" s="192"/>
      <c r="I690" s="192"/>
      <c r="J690" s="192"/>
      <c r="K690" s="192"/>
      <c r="L690" s="192"/>
      <c r="M690" s="192"/>
      <c r="N690" s="192"/>
      <c r="O690" s="192"/>
      <c r="P690" s="192"/>
      <c r="Q690" s="16"/>
      <c r="R690" s="16"/>
      <c r="S690" s="16"/>
      <c r="T690" s="16"/>
      <c r="U690" s="16"/>
      <c r="V690" s="16"/>
      <c r="W690" s="16"/>
      <c r="X690" s="16"/>
      <c r="Y690" s="16"/>
      <c r="Z690" s="16"/>
      <c r="AA690" s="16"/>
    </row>
    <row r="691" spans="2:27" ht="15.95" customHeight="1" x14ac:dyDescent="0.2">
      <c r="B691" s="711" t="s">
        <v>49</v>
      </c>
      <c r="C691" s="554">
        <v>0</v>
      </c>
      <c r="D691" s="554">
        <v>0</v>
      </c>
      <c r="E691" s="554">
        <v>0</v>
      </c>
      <c r="F691" s="553">
        <v>0</v>
      </c>
      <c r="G691" s="192"/>
      <c r="H691" s="192"/>
      <c r="I691" s="192"/>
      <c r="J691" s="192"/>
      <c r="K691" s="192"/>
      <c r="L691" s="192"/>
      <c r="M691" s="192"/>
      <c r="N691" s="192"/>
      <c r="O691" s="192"/>
      <c r="P691" s="192"/>
      <c r="Q691" s="16"/>
      <c r="R691" s="16"/>
      <c r="S691" s="16"/>
      <c r="T691" s="16"/>
      <c r="U691" s="16"/>
      <c r="V691" s="16"/>
      <c r="W691" s="16"/>
      <c r="X691" s="16"/>
      <c r="Y691" s="16"/>
      <c r="Z691" s="16"/>
      <c r="AA691" s="16"/>
    </row>
    <row r="692" spans="2:27" ht="15.95" customHeight="1" x14ac:dyDescent="0.2">
      <c r="B692" s="711" t="s">
        <v>50</v>
      </c>
      <c r="C692" s="554">
        <v>6</v>
      </c>
      <c r="D692" s="554">
        <v>2</v>
      </c>
      <c r="E692" s="554">
        <v>8</v>
      </c>
      <c r="F692" s="553">
        <v>16</v>
      </c>
      <c r="G692" s="192"/>
      <c r="H692" s="192"/>
      <c r="I692" s="192"/>
      <c r="J692" s="192"/>
      <c r="K692" s="192"/>
      <c r="L692" s="192"/>
      <c r="M692" s="192"/>
      <c r="N692" s="192"/>
      <c r="O692" s="192"/>
      <c r="P692" s="192"/>
      <c r="Q692" s="16"/>
      <c r="R692" s="16"/>
      <c r="S692" s="16"/>
      <c r="T692" s="16"/>
      <c r="U692" s="16"/>
      <c r="V692" s="16"/>
      <c r="W692" s="16"/>
      <c r="X692" s="16"/>
      <c r="Y692" s="16"/>
      <c r="Z692" s="16"/>
      <c r="AA692" s="16"/>
    </row>
    <row r="693" spans="2:27" ht="15.95" customHeight="1" x14ac:dyDescent="0.2">
      <c r="B693" s="711" t="s">
        <v>113</v>
      </c>
      <c r="C693" s="554">
        <v>2</v>
      </c>
      <c r="D693" s="554">
        <v>7</v>
      </c>
      <c r="E693" s="554">
        <v>14</v>
      </c>
      <c r="F693" s="553">
        <v>23</v>
      </c>
      <c r="G693" s="192"/>
      <c r="H693" s="192"/>
      <c r="I693" s="192"/>
      <c r="J693" s="192"/>
      <c r="K693" s="192"/>
      <c r="L693" s="192"/>
      <c r="M693" s="192"/>
      <c r="N693" s="192"/>
      <c r="O693" s="192"/>
      <c r="P693" s="192"/>
      <c r="Q693" s="16"/>
      <c r="R693" s="16"/>
      <c r="S693" s="16"/>
      <c r="T693" s="16"/>
      <c r="U693" s="16"/>
      <c r="V693" s="16"/>
      <c r="W693" s="16"/>
      <c r="X693" s="16"/>
      <c r="Y693" s="16"/>
      <c r="Z693" s="16"/>
      <c r="AA693" s="16"/>
    </row>
    <row r="694" spans="2:27" ht="15.95" customHeight="1" x14ac:dyDescent="0.2">
      <c r="B694" s="711" t="s">
        <v>207</v>
      </c>
      <c r="C694" s="554">
        <v>3</v>
      </c>
      <c r="D694" s="554">
        <v>0</v>
      </c>
      <c r="E694" s="554">
        <v>13</v>
      </c>
      <c r="F694" s="553">
        <v>16</v>
      </c>
      <c r="G694" s="192"/>
      <c r="H694" s="192"/>
      <c r="I694" s="192"/>
      <c r="J694" s="192"/>
      <c r="K694" s="192"/>
      <c r="L694" s="192"/>
      <c r="M694" s="192"/>
      <c r="N694" s="192"/>
      <c r="O694" s="192"/>
      <c r="P694" s="192"/>
      <c r="Q694" s="16"/>
      <c r="R694" s="16"/>
      <c r="S694" s="16"/>
      <c r="T694" s="16"/>
      <c r="U694" s="16"/>
      <c r="V694" s="16"/>
      <c r="W694" s="16"/>
      <c r="X694" s="16"/>
      <c r="Y694" s="16"/>
      <c r="Z694" s="16"/>
      <c r="AA694" s="16"/>
    </row>
    <row r="695" spans="2:27" ht="15.95" customHeight="1" x14ac:dyDescent="0.2">
      <c r="B695" s="711" t="s">
        <v>51</v>
      </c>
      <c r="C695" s="554">
        <v>1</v>
      </c>
      <c r="D695" s="554">
        <v>5</v>
      </c>
      <c r="E695" s="554">
        <v>5</v>
      </c>
      <c r="F695" s="553">
        <v>11</v>
      </c>
      <c r="G695" s="192"/>
      <c r="H695" s="192"/>
      <c r="I695" s="192"/>
      <c r="J695" s="192"/>
      <c r="K695" s="192"/>
      <c r="L695" s="192"/>
      <c r="M695" s="192"/>
      <c r="N695" s="192"/>
      <c r="O695" s="192"/>
      <c r="P695" s="192"/>
      <c r="Q695" s="16"/>
      <c r="R695" s="16"/>
      <c r="S695" s="16"/>
      <c r="T695" s="16"/>
      <c r="U695" s="16"/>
      <c r="V695" s="16"/>
      <c r="W695" s="16"/>
      <c r="X695" s="16"/>
      <c r="Y695" s="16"/>
      <c r="Z695" s="16"/>
      <c r="AA695" s="16"/>
    </row>
    <row r="696" spans="2:27" ht="15.95" customHeight="1" x14ac:dyDescent="0.2">
      <c r="B696" s="711" t="s">
        <v>208</v>
      </c>
      <c r="C696" s="554">
        <v>4</v>
      </c>
      <c r="D696" s="554">
        <v>2</v>
      </c>
      <c r="E696" s="554">
        <v>0</v>
      </c>
      <c r="F696" s="553">
        <v>6</v>
      </c>
      <c r="G696" s="192"/>
      <c r="H696" s="192"/>
      <c r="I696" s="192"/>
      <c r="J696" s="192"/>
      <c r="K696" s="192"/>
      <c r="L696" s="192"/>
      <c r="M696" s="192"/>
      <c r="N696" s="192"/>
      <c r="O696" s="192"/>
      <c r="P696" s="192"/>
      <c r="Q696" s="16"/>
      <c r="R696" s="16"/>
      <c r="S696" s="16"/>
      <c r="T696" s="16"/>
      <c r="U696" s="16"/>
      <c r="V696" s="16"/>
      <c r="W696" s="16"/>
      <c r="X696" s="16"/>
      <c r="Y696" s="16"/>
      <c r="Z696" s="16"/>
      <c r="AA696" s="16"/>
    </row>
    <row r="697" spans="2:27" ht="15.95" customHeight="1" x14ac:dyDescent="0.2">
      <c r="B697" s="711" t="s">
        <v>209</v>
      </c>
      <c r="C697" s="554">
        <v>0</v>
      </c>
      <c r="D697" s="554">
        <v>0</v>
      </c>
      <c r="E697" s="554">
        <v>0</v>
      </c>
      <c r="F697" s="553">
        <v>0</v>
      </c>
      <c r="G697" s="192"/>
      <c r="H697" s="192"/>
      <c r="I697" s="192"/>
      <c r="J697" s="192"/>
      <c r="K697" s="192"/>
      <c r="L697" s="192"/>
      <c r="M697" s="192"/>
      <c r="N697" s="192"/>
      <c r="O697" s="192"/>
      <c r="P697" s="192"/>
      <c r="Q697" s="16"/>
      <c r="R697" s="16"/>
      <c r="S697" s="16"/>
      <c r="T697" s="16"/>
      <c r="U697" s="16"/>
      <c r="V697" s="16"/>
      <c r="W697" s="16"/>
      <c r="X697" s="16"/>
      <c r="Y697" s="16"/>
      <c r="Z697" s="16"/>
      <c r="AA697" s="16"/>
    </row>
    <row r="698" spans="2:27" ht="15.95" customHeight="1" x14ac:dyDescent="0.2">
      <c r="B698" s="711" t="s">
        <v>62</v>
      </c>
      <c r="C698" s="554">
        <v>0</v>
      </c>
      <c r="D698" s="554">
        <v>0</v>
      </c>
      <c r="E698" s="554">
        <v>0</v>
      </c>
      <c r="F698" s="553">
        <v>0</v>
      </c>
      <c r="G698" s="192"/>
      <c r="H698" s="192"/>
      <c r="I698" s="192"/>
      <c r="J698" s="192"/>
      <c r="K698" s="192"/>
      <c r="L698" s="192"/>
      <c r="M698" s="192"/>
      <c r="N698" s="192"/>
      <c r="O698" s="192"/>
      <c r="P698" s="192"/>
      <c r="Q698" s="16"/>
      <c r="R698" s="16"/>
      <c r="S698" s="16"/>
      <c r="T698" s="16"/>
      <c r="U698" s="16"/>
      <c r="V698" s="16"/>
      <c r="W698" s="16"/>
      <c r="X698" s="16"/>
      <c r="Y698" s="16"/>
      <c r="Z698" s="16"/>
      <c r="AA698" s="16"/>
    </row>
    <row r="699" spans="2:27" ht="15.95" customHeight="1" x14ac:dyDescent="0.2">
      <c r="B699" s="711" t="s">
        <v>210</v>
      </c>
      <c r="C699" s="554">
        <v>0</v>
      </c>
      <c r="D699" s="554">
        <v>0</v>
      </c>
      <c r="E699" s="554">
        <v>0</v>
      </c>
      <c r="F699" s="553">
        <v>0</v>
      </c>
      <c r="G699" s="192"/>
      <c r="H699" s="192"/>
      <c r="I699" s="192"/>
      <c r="J699" s="192"/>
      <c r="K699" s="192"/>
      <c r="L699" s="192"/>
      <c r="M699" s="192"/>
      <c r="N699" s="192"/>
      <c r="O699" s="192"/>
      <c r="P699" s="192"/>
      <c r="Q699" s="16"/>
      <c r="R699" s="16"/>
      <c r="S699" s="16"/>
      <c r="T699" s="16"/>
      <c r="U699" s="16"/>
      <c r="V699" s="16"/>
      <c r="W699" s="16"/>
      <c r="X699" s="16"/>
      <c r="Y699" s="16"/>
      <c r="Z699" s="16"/>
      <c r="AA699" s="16"/>
    </row>
    <row r="700" spans="2:27" ht="15.95" customHeight="1" x14ac:dyDescent="0.2">
      <c r="B700" s="711" t="s">
        <v>211</v>
      </c>
      <c r="C700" s="554">
        <v>0</v>
      </c>
      <c r="D700" s="554">
        <v>1</v>
      </c>
      <c r="E700" s="554">
        <v>0</v>
      </c>
      <c r="F700" s="553">
        <v>1</v>
      </c>
      <c r="G700" s="192"/>
      <c r="H700" s="192"/>
      <c r="I700" s="192"/>
      <c r="J700" s="192"/>
      <c r="K700" s="192"/>
      <c r="L700" s="192"/>
      <c r="M700" s="192"/>
      <c r="N700" s="192"/>
      <c r="O700" s="192"/>
      <c r="P700" s="192"/>
      <c r="Q700" s="16"/>
      <c r="R700" s="16"/>
      <c r="S700" s="16"/>
      <c r="T700" s="16"/>
      <c r="U700" s="16"/>
      <c r="V700" s="16"/>
      <c r="W700" s="16"/>
      <c r="X700" s="16"/>
      <c r="Y700" s="16"/>
      <c r="Z700" s="16"/>
      <c r="AA700" s="16"/>
    </row>
    <row r="701" spans="2:27" ht="15.95" customHeight="1" x14ac:dyDescent="0.2">
      <c r="B701" s="711" t="s">
        <v>122</v>
      </c>
      <c r="C701" s="554">
        <v>0</v>
      </c>
      <c r="D701" s="554">
        <v>27</v>
      </c>
      <c r="E701" s="554">
        <v>0</v>
      </c>
      <c r="F701" s="553">
        <v>27</v>
      </c>
      <c r="G701" s="192"/>
      <c r="H701" s="192"/>
      <c r="I701" s="192"/>
      <c r="J701" s="192"/>
      <c r="K701" s="192"/>
      <c r="L701" s="192"/>
      <c r="M701" s="192"/>
      <c r="N701" s="192"/>
      <c r="O701" s="192"/>
      <c r="P701" s="192"/>
      <c r="Q701" s="16"/>
      <c r="R701" s="16"/>
      <c r="S701" s="16"/>
      <c r="T701" s="16"/>
      <c r="U701" s="16"/>
      <c r="V701" s="16"/>
      <c r="W701" s="16"/>
      <c r="X701" s="16"/>
      <c r="Y701" s="16"/>
      <c r="Z701" s="16"/>
      <c r="AA701" s="16"/>
    </row>
    <row r="702" spans="2:27" ht="15.95" customHeight="1" x14ac:dyDescent="0.2">
      <c r="B702" s="711" t="s">
        <v>135</v>
      </c>
      <c r="C702" s="554">
        <v>0</v>
      </c>
      <c r="D702" s="554">
        <v>0</v>
      </c>
      <c r="E702" s="554">
        <v>0</v>
      </c>
      <c r="F702" s="553">
        <v>0</v>
      </c>
      <c r="G702" s="192"/>
      <c r="H702" s="192"/>
      <c r="I702" s="192"/>
      <c r="J702" s="192"/>
      <c r="K702" s="192"/>
      <c r="L702" s="192"/>
      <c r="M702" s="192"/>
      <c r="N702" s="192"/>
      <c r="O702" s="192"/>
      <c r="P702" s="192"/>
      <c r="Q702" s="16"/>
      <c r="R702" s="16"/>
      <c r="S702" s="16"/>
      <c r="T702" s="16"/>
      <c r="U702" s="16"/>
      <c r="V702" s="16"/>
      <c r="W702" s="16"/>
      <c r="X702" s="16"/>
      <c r="Y702" s="16"/>
      <c r="Z702" s="16"/>
      <c r="AA702" s="16"/>
    </row>
    <row r="703" spans="2:27" ht="15.95" customHeight="1" x14ac:dyDescent="0.2">
      <c r="B703" s="711" t="s">
        <v>242</v>
      </c>
      <c r="C703" s="554">
        <v>0</v>
      </c>
      <c r="D703" s="554">
        <v>1</v>
      </c>
      <c r="E703" s="554">
        <v>1</v>
      </c>
      <c r="F703" s="553">
        <v>2</v>
      </c>
      <c r="G703" s="192"/>
      <c r="H703" s="192"/>
      <c r="I703" s="192"/>
      <c r="J703" s="192"/>
      <c r="K703" s="192"/>
      <c r="L703" s="192"/>
      <c r="M703" s="192"/>
      <c r="N703" s="192"/>
      <c r="O703" s="192"/>
      <c r="P703" s="192"/>
      <c r="Q703" s="16"/>
      <c r="R703" s="16"/>
      <c r="S703" s="16"/>
      <c r="T703" s="16"/>
      <c r="U703" s="16"/>
      <c r="V703" s="16"/>
      <c r="W703" s="16"/>
      <c r="X703" s="16"/>
      <c r="Y703" s="16"/>
      <c r="Z703" s="16"/>
      <c r="AA703" s="16"/>
    </row>
    <row r="704" spans="2:27" ht="15.95" customHeight="1" x14ac:dyDescent="0.2">
      <c r="B704" s="711" t="s">
        <v>212</v>
      </c>
      <c r="C704" s="554">
        <v>0</v>
      </c>
      <c r="D704" s="554">
        <v>0</v>
      </c>
      <c r="E704" s="554">
        <v>0</v>
      </c>
      <c r="F704" s="553">
        <v>0</v>
      </c>
      <c r="G704" s="192"/>
      <c r="H704" s="192"/>
      <c r="I704" s="192"/>
      <c r="J704" s="192"/>
      <c r="K704" s="192"/>
      <c r="L704" s="192"/>
      <c r="M704" s="192"/>
      <c r="N704" s="192"/>
      <c r="O704" s="192"/>
      <c r="P704" s="192"/>
      <c r="Q704" s="16"/>
      <c r="R704" s="16"/>
      <c r="S704" s="16"/>
      <c r="T704" s="16"/>
      <c r="U704" s="16"/>
      <c r="V704" s="16"/>
      <c r="W704" s="16"/>
      <c r="X704" s="16"/>
      <c r="Y704" s="16"/>
      <c r="Z704" s="16"/>
      <c r="AA704" s="16"/>
    </row>
    <row r="705" spans="2:28" ht="15.95" customHeight="1" x14ac:dyDescent="0.2">
      <c r="B705" s="711" t="s">
        <v>118</v>
      </c>
      <c r="C705" s="554">
        <v>0</v>
      </c>
      <c r="D705" s="554">
        <v>0</v>
      </c>
      <c r="E705" s="554">
        <v>2</v>
      </c>
      <c r="F705" s="553">
        <v>2</v>
      </c>
      <c r="G705" s="192"/>
      <c r="H705" s="192"/>
      <c r="I705" s="192"/>
      <c r="J705" s="192"/>
      <c r="K705" s="192"/>
      <c r="L705" s="192"/>
      <c r="M705" s="192"/>
      <c r="N705" s="192"/>
      <c r="O705" s="192"/>
      <c r="P705" s="192"/>
      <c r="Q705" s="16"/>
      <c r="R705" s="16"/>
      <c r="S705" s="16"/>
      <c r="T705" s="16"/>
      <c r="U705" s="16"/>
      <c r="V705" s="16"/>
      <c r="W705" s="16"/>
      <c r="X705" s="16"/>
      <c r="Y705" s="16"/>
      <c r="Z705" s="16"/>
      <c r="AA705" s="16"/>
    </row>
    <row r="706" spans="2:28" ht="15.95" customHeight="1" x14ac:dyDescent="0.2">
      <c r="B706" s="711" t="s">
        <v>186</v>
      </c>
      <c r="C706" s="554">
        <v>0</v>
      </c>
      <c r="D706" s="554">
        <v>0</v>
      </c>
      <c r="E706" s="554">
        <v>0</v>
      </c>
      <c r="F706" s="553">
        <v>0</v>
      </c>
      <c r="G706" s="192"/>
      <c r="H706" s="192"/>
      <c r="I706" s="192"/>
      <c r="J706" s="192"/>
      <c r="K706" s="192"/>
      <c r="L706" s="192"/>
      <c r="M706" s="192"/>
      <c r="N706" s="192"/>
      <c r="O706" s="192"/>
      <c r="P706" s="192"/>
      <c r="Q706" s="16"/>
      <c r="R706" s="16"/>
      <c r="S706" s="16"/>
      <c r="T706" s="16"/>
      <c r="U706" s="16"/>
      <c r="V706" s="16"/>
      <c r="W706" s="16"/>
      <c r="X706" s="16"/>
      <c r="Y706" s="16"/>
      <c r="Z706" s="16"/>
      <c r="AA706" s="16"/>
    </row>
    <row r="707" spans="2:28" ht="15.95" customHeight="1" x14ac:dyDescent="0.2">
      <c r="B707" s="711" t="s">
        <v>202</v>
      </c>
      <c r="C707" s="554">
        <v>0</v>
      </c>
      <c r="D707" s="554">
        <v>0</v>
      </c>
      <c r="E707" s="554">
        <v>0</v>
      </c>
      <c r="F707" s="553">
        <v>0</v>
      </c>
      <c r="G707" s="192"/>
      <c r="H707" s="192"/>
      <c r="I707" s="192"/>
      <c r="J707" s="192"/>
      <c r="K707" s="192"/>
      <c r="L707" s="192"/>
      <c r="M707" s="192"/>
      <c r="N707" s="192"/>
      <c r="O707" s="192"/>
      <c r="P707" s="192"/>
      <c r="Q707" s="16"/>
      <c r="R707" s="16"/>
      <c r="S707" s="16"/>
      <c r="T707" s="16"/>
      <c r="U707" s="16"/>
      <c r="V707" s="16"/>
      <c r="W707" s="16"/>
      <c r="X707" s="16"/>
      <c r="Y707" s="16"/>
      <c r="Z707" s="16"/>
      <c r="AA707" s="16"/>
    </row>
    <row r="708" spans="2:28" ht="15.95" customHeight="1" x14ac:dyDescent="0.2">
      <c r="B708" s="711" t="s">
        <v>227</v>
      </c>
      <c r="C708" s="554">
        <v>0</v>
      </c>
      <c r="D708" s="554">
        <v>0</v>
      </c>
      <c r="E708" s="554">
        <v>0</v>
      </c>
      <c r="F708" s="553">
        <v>0</v>
      </c>
      <c r="G708" s="192"/>
      <c r="H708" s="192"/>
      <c r="I708" s="192"/>
      <c r="J708" s="192"/>
      <c r="K708" s="192"/>
      <c r="L708" s="192"/>
      <c r="M708" s="192"/>
      <c r="N708" s="192"/>
      <c r="O708" s="192"/>
      <c r="P708" s="192"/>
      <c r="Q708" s="16"/>
      <c r="R708" s="16"/>
      <c r="S708" s="16"/>
      <c r="T708" s="16"/>
      <c r="U708" s="16"/>
      <c r="V708" s="16"/>
      <c r="W708" s="16"/>
      <c r="X708" s="16"/>
      <c r="Y708" s="16"/>
      <c r="Z708" s="16"/>
      <c r="AA708" s="16"/>
    </row>
    <row r="709" spans="2:28" ht="15.95" customHeight="1" x14ac:dyDescent="0.2">
      <c r="B709" s="711" t="s">
        <v>225</v>
      </c>
      <c r="C709" s="554">
        <v>0</v>
      </c>
      <c r="D709" s="554">
        <v>1</v>
      </c>
      <c r="E709" s="554">
        <v>0</v>
      </c>
      <c r="F709" s="553">
        <v>1</v>
      </c>
      <c r="G709" s="192"/>
      <c r="H709" s="192"/>
      <c r="I709" s="192"/>
      <c r="J709" s="192"/>
      <c r="K709" s="192"/>
      <c r="L709" s="192"/>
      <c r="M709" s="192"/>
      <c r="N709" s="192"/>
      <c r="O709" s="192"/>
      <c r="P709" s="192"/>
      <c r="Q709" s="16"/>
      <c r="R709" s="16"/>
      <c r="S709" s="16"/>
      <c r="T709" s="16"/>
      <c r="U709" s="16"/>
      <c r="V709" s="16"/>
      <c r="W709" s="16"/>
      <c r="X709" s="16"/>
      <c r="Y709" s="16"/>
      <c r="Z709" s="16"/>
      <c r="AA709" s="16"/>
    </row>
    <row r="710" spans="2:28" ht="15.95" customHeight="1" x14ac:dyDescent="0.2">
      <c r="B710" s="711" t="s">
        <v>203</v>
      </c>
      <c r="C710" s="554">
        <v>0</v>
      </c>
      <c r="D710" s="554">
        <v>0</v>
      </c>
      <c r="E710" s="554">
        <v>0</v>
      </c>
      <c r="F710" s="553">
        <v>0</v>
      </c>
      <c r="G710" s="192"/>
      <c r="H710" s="192"/>
      <c r="I710" s="192"/>
      <c r="J710" s="192"/>
      <c r="K710" s="192"/>
      <c r="L710" s="192"/>
      <c r="M710" s="192"/>
      <c r="N710" s="192"/>
      <c r="O710" s="192"/>
      <c r="P710" s="192"/>
      <c r="Q710" s="16"/>
      <c r="R710" s="16"/>
      <c r="S710" s="16"/>
      <c r="T710" s="16"/>
      <c r="U710" s="16"/>
      <c r="V710" s="16"/>
      <c r="W710" s="16"/>
      <c r="X710" s="16"/>
      <c r="Y710" s="16"/>
      <c r="Z710" s="16"/>
      <c r="AA710" s="16"/>
    </row>
    <row r="711" spans="2:28" ht="15.95" customHeight="1" x14ac:dyDescent="0.2">
      <c r="B711" s="711" t="s">
        <v>149</v>
      </c>
      <c r="C711" s="554">
        <v>0</v>
      </c>
      <c r="D711" s="554">
        <v>0</v>
      </c>
      <c r="E711" s="554">
        <v>0</v>
      </c>
      <c r="F711" s="553">
        <v>0</v>
      </c>
      <c r="G711" s="192"/>
      <c r="H711" s="192"/>
      <c r="I711" s="192"/>
      <c r="J711" s="192"/>
      <c r="K711" s="192"/>
      <c r="L711" s="192"/>
      <c r="M711" s="192"/>
      <c r="N711" s="192"/>
      <c r="O711" s="192"/>
      <c r="P711" s="192"/>
      <c r="Q711" s="16"/>
      <c r="R711" s="16"/>
      <c r="S711" s="16"/>
      <c r="T711" s="16"/>
      <c r="U711" s="16"/>
      <c r="V711" s="16"/>
      <c r="W711" s="16"/>
      <c r="X711" s="16"/>
      <c r="Y711" s="16"/>
      <c r="Z711" s="16"/>
      <c r="AA711" s="16"/>
    </row>
    <row r="712" spans="2:28" ht="15.95" customHeight="1" x14ac:dyDescent="0.2">
      <c r="B712" s="713" t="s">
        <v>299</v>
      </c>
      <c r="C712" s="554">
        <v>182</v>
      </c>
      <c r="D712" s="554">
        <v>112</v>
      </c>
      <c r="E712" s="554">
        <v>216</v>
      </c>
      <c r="F712" s="553">
        <v>510</v>
      </c>
      <c r="G712" s="192"/>
      <c r="H712" s="192"/>
      <c r="I712" s="192"/>
      <c r="J712" s="192"/>
      <c r="K712" s="192"/>
      <c r="L712" s="192"/>
      <c r="M712" s="192"/>
      <c r="N712" s="192"/>
      <c r="O712" s="192"/>
      <c r="P712" s="192"/>
      <c r="Q712" s="16"/>
      <c r="R712" s="16"/>
      <c r="S712" s="16"/>
      <c r="T712" s="16"/>
      <c r="U712" s="16"/>
      <c r="V712" s="16"/>
      <c r="W712" s="16"/>
      <c r="X712" s="16"/>
      <c r="Y712" s="16"/>
      <c r="Z712" s="16"/>
      <c r="AA712" s="16"/>
    </row>
    <row r="713" spans="2:28" x14ac:dyDescent="0.2">
      <c r="E713" s="192"/>
      <c r="F713" s="192"/>
      <c r="G713" s="192"/>
      <c r="H713" s="192"/>
      <c r="I713" s="192"/>
      <c r="J713" s="192"/>
      <c r="K713" s="192"/>
      <c r="L713" s="192"/>
      <c r="M713" s="192"/>
      <c r="N713" s="192"/>
      <c r="O713" s="192"/>
    </row>
    <row r="717" spans="2:28" ht="18.600000000000001" customHeight="1" x14ac:dyDescent="0.2">
      <c r="B717" s="760" t="s">
        <v>310</v>
      </c>
      <c r="C717" s="760"/>
      <c r="D717" s="760"/>
      <c r="E717" s="760"/>
      <c r="F717" s="760"/>
      <c r="G717" s="497"/>
    </row>
    <row r="718" spans="2:28" x14ac:dyDescent="0.2">
      <c r="D718" s="377"/>
      <c r="F718" s="9"/>
      <c r="G718" s="29"/>
      <c r="H718" s="16"/>
      <c r="L718" s="365"/>
      <c r="M718" s="16"/>
      <c r="P718" s="20"/>
      <c r="V718" s="208"/>
      <c r="W718" s="192"/>
      <c r="AA718" s="16"/>
    </row>
    <row r="719" spans="2:28" x14ac:dyDescent="0.2">
      <c r="D719" s="377"/>
      <c r="F719" s="9"/>
      <c r="G719" s="29"/>
      <c r="H719" s="16"/>
      <c r="L719" s="365"/>
      <c r="M719" s="16"/>
      <c r="P719" s="20"/>
      <c r="V719" s="208"/>
      <c r="W719" s="192"/>
      <c r="AA719" s="16"/>
    </row>
    <row r="720" spans="2:28" x14ac:dyDescent="0.25">
      <c r="B720" s="540" t="s">
        <v>28</v>
      </c>
      <c r="C720" s="481" t="s">
        <v>301</v>
      </c>
      <c r="D720" s="538" t="s">
        <v>302</v>
      </c>
      <c r="E720" s="641"/>
      <c r="F720" s="9"/>
      <c r="G720" s="29"/>
      <c r="H720" s="16"/>
      <c r="L720" s="365"/>
      <c r="M720" s="16"/>
      <c r="P720" s="20"/>
      <c r="V720" s="208"/>
      <c r="W720" s="192"/>
      <c r="X720" s="474"/>
      <c r="Z720" s="457" t="s">
        <v>28</v>
      </c>
      <c r="AA720" s="457" t="s">
        <v>5</v>
      </c>
      <c r="AB720" s="457" t="s">
        <v>250</v>
      </c>
    </row>
    <row r="721" spans="2:29" x14ac:dyDescent="0.25">
      <c r="B721" s="533" t="s">
        <v>60</v>
      </c>
      <c r="C721" s="480">
        <v>643</v>
      </c>
      <c r="D721" s="480">
        <v>58</v>
      </c>
      <c r="E721" s="487"/>
      <c r="F721" s="205"/>
      <c r="G721" s="29"/>
      <c r="H721" s="16"/>
      <c r="L721" s="365"/>
      <c r="M721" s="16"/>
      <c r="P721" s="20"/>
      <c r="V721" s="208"/>
      <c r="W721" s="474">
        <f>C721/C735</f>
        <v>0.27176669484361793</v>
      </c>
      <c r="X721" s="474">
        <f>D721/C735</f>
        <v>2.4513947590870666E-2</v>
      </c>
      <c r="Y721" s="209"/>
      <c r="Z721" s="458" t="s">
        <v>293</v>
      </c>
      <c r="AA721" s="29">
        <v>614</v>
      </c>
      <c r="AB721" s="29">
        <v>68</v>
      </c>
    </row>
    <row r="722" spans="2:29" x14ac:dyDescent="0.25">
      <c r="B722" s="533" t="s">
        <v>33</v>
      </c>
      <c r="C722" s="480">
        <v>772</v>
      </c>
      <c r="D722" s="480">
        <v>73</v>
      </c>
      <c r="E722" s="487"/>
      <c r="F722" s="205"/>
      <c r="G722" s="29"/>
      <c r="H722" s="16"/>
      <c r="L722" s="365"/>
      <c r="M722" s="16"/>
      <c r="P722" s="20"/>
      <c r="V722" s="208"/>
      <c r="W722" s="473">
        <f>C722/C735</f>
        <v>0.32628909551986474</v>
      </c>
      <c r="X722" s="474">
        <f>D722/C735</f>
        <v>3.0853761622992391E-2</v>
      </c>
      <c r="Z722" s="458" t="s">
        <v>294</v>
      </c>
      <c r="AA722" s="29">
        <v>1296</v>
      </c>
      <c r="AB722" s="29">
        <v>125</v>
      </c>
    </row>
    <row r="723" spans="2:29" x14ac:dyDescent="0.25">
      <c r="B723" s="533" t="s">
        <v>34</v>
      </c>
      <c r="C723" s="480">
        <v>746</v>
      </c>
      <c r="D723" s="480">
        <v>74</v>
      </c>
      <c r="E723" s="487"/>
      <c r="F723" s="205"/>
      <c r="G723" s="29"/>
      <c r="H723" s="16"/>
      <c r="L723" s="365"/>
      <c r="M723" s="16"/>
      <c r="P723" s="20"/>
      <c r="V723" s="208"/>
      <c r="W723" s="473">
        <f>C723/C735</f>
        <v>0.31530008453085379</v>
      </c>
      <c r="X723" s="474">
        <f>D723/C735</f>
        <v>3.127641589180051E-2</v>
      </c>
      <c r="Z723" s="458" t="s">
        <v>295</v>
      </c>
      <c r="AA723" s="29">
        <v>949</v>
      </c>
      <c r="AB723" s="29">
        <v>92</v>
      </c>
    </row>
    <row r="724" spans="2:29" hidden="1" x14ac:dyDescent="0.25">
      <c r="B724" s="533" t="s">
        <v>35</v>
      </c>
      <c r="E724" s="487"/>
      <c r="F724" s="205"/>
      <c r="G724" s="29"/>
      <c r="H724" s="16"/>
      <c r="L724" s="365"/>
      <c r="M724" s="16"/>
      <c r="P724" s="20"/>
      <c r="V724" s="208"/>
      <c r="W724" s="473">
        <f>C724/C735</f>
        <v>0</v>
      </c>
      <c r="X724" s="474">
        <f>D724/C735</f>
        <v>0</v>
      </c>
      <c r="Z724" s="458" t="s">
        <v>296</v>
      </c>
      <c r="AA724" s="29">
        <v>712</v>
      </c>
      <c r="AB724" s="29">
        <v>58</v>
      </c>
    </row>
    <row r="725" spans="2:29" hidden="1" x14ac:dyDescent="0.25">
      <c r="B725" s="533" t="s">
        <v>36</v>
      </c>
      <c r="E725" s="487"/>
      <c r="F725" s="205"/>
      <c r="G725" s="29"/>
      <c r="H725" s="16"/>
      <c r="L725" s="365"/>
      <c r="M725" s="16"/>
      <c r="P725" s="20"/>
      <c r="V725" s="208"/>
      <c r="W725" s="473">
        <f>C725/C735</f>
        <v>0</v>
      </c>
      <c r="X725" s="474">
        <f>D725/C735</f>
        <v>0</v>
      </c>
      <c r="Z725" s="472" t="s">
        <v>305</v>
      </c>
      <c r="AA725" s="29">
        <v>955</v>
      </c>
      <c r="AB725" s="29">
        <v>88</v>
      </c>
    </row>
    <row r="726" spans="2:29" hidden="1" x14ac:dyDescent="0.25">
      <c r="B726" s="533" t="s">
        <v>32</v>
      </c>
      <c r="E726" s="512"/>
      <c r="F726" s="9"/>
      <c r="G726" s="29"/>
      <c r="H726" s="16"/>
      <c r="L726" s="365"/>
      <c r="M726" s="16"/>
      <c r="P726" s="20"/>
      <c r="V726" s="208"/>
      <c r="W726" s="154">
        <f>C726/C735</f>
        <v>0</v>
      </c>
      <c r="X726" s="474">
        <f>D726/C735</f>
        <v>0</v>
      </c>
      <c r="Z726" s="472" t="s">
        <v>309</v>
      </c>
      <c r="AA726" s="459">
        <v>1224</v>
      </c>
      <c r="AB726" s="460">
        <v>125</v>
      </c>
    </row>
    <row r="727" spans="2:29" hidden="1" x14ac:dyDescent="0.25">
      <c r="B727" s="533" t="s">
        <v>37</v>
      </c>
      <c r="E727" s="512"/>
      <c r="F727" s="9"/>
      <c r="G727" s="29"/>
      <c r="H727" s="16"/>
      <c r="L727" s="365"/>
      <c r="M727" s="16"/>
      <c r="P727" s="20"/>
      <c r="V727" s="208"/>
      <c r="W727" s="154">
        <f>+C727/C735</f>
        <v>0</v>
      </c>
      <c r="X727" s="474">
        <f>+D727/C735</f>
        <v>0</v>
      </c>
      <c r="Z727" s="458" t="s">
        <v>254</v>
      </c>
      <c r="AA727" s="459"/>
      <c r="AB727" s="460"/>
    </row>
    <row r="728" spans="2:29" hidden="1" x14ac:dyDescent="0.25">
      <c r="B728" s="533" t="s">
        <v>38</v>
      </c>
      <c r="E728" s="512"/>
      <c r="F728" s="9"/>
      <c r="G728" s="29"/>
      <c r="H728" s="16"/>
      <c r="L728" s="365"/>
      <c r="M728" s="16"/>
      <c r="P728" s="20"/>
      <c r="V728" s="208"/>
      <c r="W728" s="154">
        <f>+C728/C735</f>
        <v>0</v>
      </c>
      <c r="X728" s="474">
        <f>+D728/C735</f>
        <v>0</v>
      </c>
      <c r="Z728" s="458" t="s">
        <v>255</v>
      </c>
      <c r="AA728" s="459"/>
      <c r="AB728" s="460"/>
    </row>
    <row r="729" spans="2:29" hidden="1" x14ac:dyDescent="0.25">
      <c r="B729" s="533" t="s">
        <v>39</v>
      </c>
      <c r="E729" s="512"/>
      <c r="F729" s="9"/>
      <c r="G729" s="29"/>
      <c r="H729" s="16"/>
      <c r="L729" s="365"/>
      <c r="M729" s="16"/>
      <c r="P729" s="20"/>
      <c r="V729" s="208"/>
      <c r="W729" s="154">
        <f>+C729/C735</f>
        <v>0</v>
      </c>
      <c r="X729" s="474">
        <f>+D729/C735</f>
        <v>0</v>
      </c>
      <c r="Z729" s="458" t="s">
        <v>256</v>
      </c>
      <c r="AA729" s="459"/>
      <c r="AB729" s="460"/>
    </row>
    <row r="730" spans="2:29" hidden="1" x14ac:dyDescent="0.25">
      <c r="B730" s="533" t="s">
        <v>40</v>
      </c>
      <c r="E730" s="512"/>
      <c r="F730" s="9"/>
      <c r="G730" s="29"/>
      <c r="H730" s="16"/>
      <c r="L730" s="365"/>
      <c r="M730" s="16"/>
      <c r="P730" s="20"/>
      <c r="V730" s="208"/>
      <c r="W730" s="154">
        <f>+C730/C735</f>
        <v>0</v>
      </c>
      <c r="X730" s="474">
        <f>+D730/C735</f>
        <v>0</v>
      </c>
      <c r="Z730" s="458" t="s">
        <v>257</v>
      </c>
      <c r="AA730" s="459"/>
      <c r="AB730" s="460"/>
    </row>
    <row r="731" spans="2:29" hidden="1" x14ac:dyDescent="0.25">
      <c r="B731" s="533" t="s">
        <v>41</v>
      </c>
      <c r="E731" s="512"/>
      <c r="F731" s="9"/>
      <c r="G731" s="29"/>
      <c r="H731" s="16"/>
      <c r="L731" s="365"/>
      <c r="M731" s="16"/>
      <c r="P731" s="20"/>
      <c r="V731" s="208"/>
      <c r="W731" s="192"/>
      <c r="X731" s="474"/>
      <c r="Z731" s="458" t="s">
        <v>258</v>
      </c>
      <c r="AA731" s="459"/>
      <c r="AB731" s="460"/>
    </row>
    <row r="732" spans="2:29" hidden="1" x14ac:dyDescent="0.25">
      <c r="B732" s="533" t="s">
        <v>61</v>
      </c>
      <c r="E732" s="512"/>
      <c r="F732" s="9"/>
      <c r="G732" s="29"/>
      <c r="H732" s="16"/>
      <c r="L732" s="365"/>
      <c r="M732" s="16"/>
      <c r="P732" s="20"/>
      <c r="V732" s="208"/>
      <c r="W732" s="192"/>
      <c r="X732" s="474"/>
      <c r="Z732" s="458" t="s">
        <v>259</v>
      </c>
      <c r="AA732" s="459"/>
      <c r="AB732" s="460"/>
    </row>
    <row r="733" spans="2:29" x14ac:dyDescent="0.2">
      <c r="B733" s="516"/>
      <c r="D733" s="484"/>
      <c r="E733" s="516"/>
      <c r="F733" s="9"/>
      <c r="G733" s="29"/>
      <c r="H733" s="16"/>
      <c r="L733" s="365"/>
      <c r="M733" s="16"/>
      <c r="P733" s="20"/>
      <c r="V733" s="208"/>
      <c r="W733" s="192"/>
      <c r="X733" s="474"/>
      <c r="Z733" s="384"/>
      <c r="AA733" s="385"/>
      <c r="AB733" s="386"/>
    </row>
    <row r="734" spans="2:29" x14ac:dyDescent="0.2">
      <c r="B734" s="544" t="s">
        <v>6</v>
      </c>
      <c r="C734" s="481">
        <f>SUM(C721:C733)</f>
        <v>2161</v>
      </c>
      <c r="D734" s="673">
        <f>SUM(D721:D733)</f>
        <v>205</v>
      </c>
      <c r="E734" s="616"/>
      <c r="F734" s="9"/>
      <c r="G734" s="29"/>
      <c r="H734" s="16"/>
      <c r="L734" s="365"/>
      <c r="M734" s="16"/>
      <c r="P734" s="20"/>
      <c r="V734" s="208"/>
      <c r="W734" s="474"/>
      <c r="X734" s="474"/>
      <c r="Z734" s="384" t="s">
        <v>260</v>
      </c>
      <c r="AA734" s="389"/>
      <c r="AB734" s="390"/>
    </row>
    <row r="735" spans="2:29" x14ac:dyDescent="0.2">
      <c r="B735" s="674" t="s">
        <v>306</v>
      </c>
      <c r="C735" s="675">
        <f>C734+D734</f>
        <v>2366</v>
      </c>
      <c r="D735" s="675"/>
      <c r="X735" s="475">
        <f>+C734/C735</f>
        <v>0.91335587489433645</v>
      </c>
      <c r="Y735" s="476">
        <f>+D734/C735</f>
        <v>8.6644125105663564E-2</v>
      </c>
      <c r="AA735" s="214"/>
      <c r="AB735" s="214">
        <f>SUM(AA721:AA734)</f>
        <v>5750</v>
      </c>
      <c r="AC735" s="214">
        <f>SUM(AB721:AB734)</f>
        <v>556</v>
      </c>
    </row>
    <row r="736" spans="2:29" x14ac:dyDescent="0.2">
      <c r="C736" s="487"/>
      <c r="D736" s="487"/>
      <c r="E736" s="496"/>
    </row>
  </sheetData>
  <mergeCells count="110">
    <mergeCell ref="B520:E520"/>
    <mergeCell ref="B519:E519"/>
    <mergeCell ref="G520:J520"/>
    <mergeCell ref="G519:J519"/>
    <mergeCell ref="G551:J551"/>
    <mergeCell ref="G552:J552"/>
    <mergeCell ref="B552:E552"/>
    <mergeCell ref="B551:E551"/>
    <mergeCell ref="C436:E436"/>
    <mergeCell ref="F436:H436"/>
    <mergeCell ref="A517:E517"/>
    <mergeCell ref="AC340:AF340"/>
    <mergeCell ref="E340:F340"/>
    <mergeCell ref="C340:D340"/>
    <mergeCell ref="I171:J171"/>
    <mergeCell ref="A1:M1"/>
    <mergeCell ref="A2:M2"/>
    <mergeCell ref="A3:M3"/>
    <mergeCell ref="A4:M4"/>
    <mergeCell ref="X67:Z67"/>
    <mergeCell ref="W85:Y85"/>
    <mergeCell ref="X97:Z98"/>
    <mergeCell ref="B338:E338"/>
    <mergeCell ref="F338:H338"/>
    <mergeCell ref="K435:N435"/>
    <mergeCell ref="K171:L171"/>
    <mergeCell ref="C208:D208"/>
    <mergeCell ref="C207:D207"/>
    <mergeCell ref="G208:H208"/>
    <mergeCell ref="G207:H207"/>
    <mergeCell ref="B363:D363"/>
    <mergeCell ref="B384:D384"/>
    <mergeCell ref="B400:D402"/>
    <mergeCell ref="B408:D408"/>
    <mergeCell ref="B426:D426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K208:L208"/>
    <mergeCell ref="K207:L207"/>
    <mergeCell ref="E208:F208"/>
    <mergeCell ref="AL208:AN208"/>
    <mergeCell ref="AH319:AI319"/>
    <mergeCell ref="AH322:AI322"/>
    <mergeCell ref="AH325:AI325"/>
    <mergeCell ref="AH316:AI316"/>
    <mergeCell ref="AB171:AC171"/>
    <mergeCell ref="AD171:AE171"/>
    <mergeCell ref="AF171:AG171"/>
    <mergeCell ref="Z171:AA171"/>
    <mergeCell ref="AH208:AJ208"/>
    <mergeCell ref="B652:F654"/>
    <mergeCell ref="B684:F685"/>
    <mergeCell ref="B651:F651"/>
    <mergeCell ref="B717:F717"/>
    <mergeCell ref="X340:AA340"/>
    <mergeCell ref="I553:I554"/>
    <mergeCell ref="H553:H554"/>
    <mergeCell ref="G553:G554"/>
    <mergeCell ref="C617:D617"/>
    <mergeCell ref="E617:F617"/>
    <mergeCell ref="Q434:Q435"/>
    <mergeCell ref="X434:Y434"/>
    <mergeCell ref="D521:D522"/>
    <mergeCell ref="E521:E522"/>
    <mergeCell ref="H521:H522"/>
    <mergeCell ref="I521:I522"/>
    <mergeCell ref="J521:J522"/>
    <mergeCell ref="G521:G522"/>
    <mergeCell ref="B433:E433"/>
    <mergeCell ref="K436:L436"/>
    <mergeCell ref="B521:B522"/>
    <mergeCell ref="C521:C522"/>
    <mergeCell ref="C435:H435"/>
    <mergeCell ref="M436:N436"/>
    <mergeCell ref="J553:J554"/>
    <mergeCell ref="D553:D554"/>
    <mergeCell ref="E553:E554"/>
    <mergeCell ref="B553:B554"/>
    <mergeCell ref="C553:C554"/>
    <mergeCell ref="B617:B618"/>
    <mergeCell ref="B582:F582"/>
    <mergeCell ref="B631:F631"/>
    <mergeCell ref="B614:E615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  <mergeCell ref="B97:D97"/>
    <mergeCell ref="B111:D111"/>
    <mergeCell ref="B125:D125"/>
    <mergeCell ref="B139:D139"/>
    <mergeCell ref="B148:D148"/>
    <mergeCell ref="B156:D156"/>
    <mergeCell ref="B166:D166"/>
    <mergeCell ref="B167:D167"/>
    <mergeCell ref="B215:D215"/>
    <mergeCell ref="B169:E169"/>
  </mergeCells>
  <phoneticPr fontId="254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336" max="16" man="1"/>
    <brk id="380" max="16" man="1"/>
    <brk id="432" max="16" man="1"/>
    <brk id="465" max="16" man="1"/>
    <brk id="515" max="16" man="1"/>
    <brk id="581" max="16" man="1"/>
    <brk id="650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topLeftCell="A394" zoomScale="90" zoomScaleNormal="90" workbookViewId="0">
      <selection activeCell="M420" sqref="M420"/>
    </sheetView>
  </sheetViews>
  <sheetFormatPr baseColWidth="10" defaultColWidth="11.42578125" defaultRowHeight="15" x14ac:dyDescent="0.25"/>
  <cols>
    <col min="1" max="2" width="11.42578125" style="393"/>
    <col min="3" max="3" width="20.28515625" style="393" customWidth="1"/>
    <col min="4" max="4" width="25.42578125" style="393" customWidth="1"/>
    <col min="5" max="5" width="31.42578125" style="393" customWidth="1"/>
    <col min="6" max="6" width="15.85546875" style="393" customWidth="1"/>
    <col min="7" max="7" width="16.42578125" style="393" bestFit="1" customWidth="1"/>
    <col min="8" max="9" width="11.42578125" style="393"/>
    <col min="10" max="11" width="0" style="393" hidden="1" customWidth="1"/>
    <col min="12" max="16384" width="11.42578125" style="393"/>
  </cols>
  <sheetData>
    <row r="1" spans="2:11" x14ac:dyDescent="0.25">
      <c r="B1" s="391" t="s">
        <v>71</v>
      </c>
      <c r="C1" s="391" t="s">
        <v>262</v>
      </c>
      <c r="D1" s="391" t="s">
        <v>263</v>
      </c>
      <c r="E1" s="391" t="s">
        <v>264</v>
      </c>
      <c r="F1" s="391" t="s">
        <v>198</v>
      </c>
      <c r="G1" s="391" t="s">
        <v>199</v>
      </c>
      <c r="H1" s="391" t="s">
        <v>200</v>
      </c>
      <c r="I1" s="391" t="s">
        <v>201</v>
      </c>
      <c r="J1" s="391"/>
      <c r="K1" s="391"/>
    </row>
    <row r="2" spans="2:11" x14ac:dyDescent="0.25">
      <c r="B2" s="461">
        <v>4</v>
      </c>
      <c r="C2" s="461" t="s">
        <v>98</v>
      </c>
      <c r="D2" s="461" t="s">
        <v>72</v>
      </c>
      <c r="E2" s="461" t="s">
        <v>438</v>
      </c>
      <c r="F2" s="461">
        <v>32102950.75</v>
      </c>
      <c r="G2" s="461">
        <v>32433611.960000001</v>
      </c>
      <c r="H2" s="461"/>
      <c r="I2" s="461">
        <v>1</v>
      </c>
      <c r="J2" s="393">
        <v>1</v>
      </c>
      <c r="K2" s="363"/>
    </row>
    <row r="3" spans="2:11" x14ac:dyDescent="0.25">
      <c r="B3" s="461">
        <v>4</v>
      </c>
      <c r="C3" s="461" t="s">
        <v>98</v>
      </c>
      <c r="D3" s="461" t="s">
        <v>72</v>
      </c>
      <c r="E3" s="461" t="s">
        <v>439</v>
      </c>
      <c r="F3" s="461">
        <v>37921828.829999998</v>
      </c>
      <c r="G3" s="461">
        <v>37989426.549999997</v>
      </c>
      <c r="H3" s="461"/>
      <c r="I3" s="461">
        <v>1</v>
      </c>
      <c r="J3" s="393">
        <v>1</v>
      </c>
      <c r="K3" s="363"/>
    </row>
    <row r="4" spans="2:11" x14ac:dyDescent="0.25">
      <c r="B4" s="461">
        <v>4</v>
      </c>
      <c r="C4" s="461" t="s">
        <v>11</v>
      </c>
      <c r="D4" s="461" t="s">
        <v>99</v>
      </c>
      <c r="E4" s="461" t="s">
        <v>335</v>
      </c>
      <c r="F4" s="461">
        <v>16428737.25</v>
      </c>
      <c r="G4" s="461">
        <v>16453805</v>
      </c>
      <c r="H4" s="461"/>
      <c r="I4" s="461">
        <v>2</v>
      </c>
      <c r="J4" s="393">
        <v>2</v>
      </c>
      <c r="K4" s="363"/>
    </row>
    <row r="5" spans="2:11" x14ac:dyDescent="0.25">
      <c r="B5" s="461">
        <v>4</v>
      </c>
      <c r="C5" s="461" t="s">
        <v>11</v>
      </c>
      <c r="D5" s="461" t="s">
        <v>77</v>
      </c>
      <c r="E5" s="461" t="s">
        <v>77</v>
      </c>
      <c r="F5" s="461">
        <v>16861477.5</v>
      </c>
      <c r="G5" s="461">
        <v>16884950</v>
      </c>
      <c r="H5" s="461"/>
      <c r="I5" s="461">
        <v>2</v>
      </c>
      <c r="J5" s="393">
        <v>2</v>
      </c>
      <c r="K5" s="363"/>
    </row>
    <row r="6" spans="2:11" x14ac:dyDescent="0.25">
      <c r="B6" s="461">
        <v>4</v>
      </c>
      <c r="C6" s="461" t="s">
        <v>11</v>
      </c>
      <c r="D6" s="461" t="s">
        <v>77</v>
      </c>
      <c r="E6" s="461" t="s">
        <v>356</v>
      </c>
      <c r="F6" s="461">
        <v>14174355</v>
      </c>
      <c r="G6" s="461">
        <v>14221300</v>
      </c>
      <c r="H6" s="461"/>
      <c r="I6" s="461">
        <v>1</v>
      </c>
      <c r="J6" s="393">
        <v>1</v>
      </c>
      <c r="K6" s="363"/>
    </row>
    <row r="7" spans="2:11" x14ac:dyDescent="0.25">
      <c r="B7" s="461">
        <v>4</v>
      </c>
      <c r="C7" s="461" t="s">
        <v>11</v>
      </c>
      <c r="D7" s="461" t="s">
        <v>77</v>
      </c>
      <c r="E7" s="461" t="s">
        <v>341</v>
      </c>
      <c r="F7" s="461">
        <v>15641605</v>
      </c>
      <c r="G7" s="461">
        <v>15688550</v>
      </c>
      <c r="H7" s="461"/>
      <c r="I7" s="461">
        <v>1</v>
      </c>
      <c r="J7" s="393">
        <v>1</v>
      </c>
      <c r="K7" s="363"/>
    </row>
    <row r="8" spans="2:11" x14ac:dyDescent="0.25">
      <c r="B8" s="461">
        <v>4</v>
      </c>
      <c r="C8" s="461" t="s">
        <v>11</v>
      </c>
      <c r="D8" s="461" t="s">
        <v>91</v>
      </c>
      <c r="E8" s="461" t="s">
        <v>326</v>
      </c>
      <c r="F8" s="461">
        <v>16002755</v>
      </c>
      <c r="G8" s="461">
        <v>16049700</v>
      </c>
      <c r="H8" s="461"/>
      <c r="I8" s="461">
        <v>3</v>
      </c>
      <c r="J8" s="393">
        <v>3</v>
      </c>
      <c r="K8" s="363"/>
    </row>
    <row r="9" spans="2:11" x14ac:dyDescent="0.25">
      <c r="B9" s="461">
        <v>4</v>
      </c>
      <c r="C9" s="461" t="s">
        <v>12</v>
      </c>
      <c r="D9" s="461" t="s">
        <v>78</v>
      </c>
      <c r="E9" s="461" t="s">
        <v>440</v>
      </c>
      <c r="F9" s="461">
        <v>17528943.75</v>
      </c>
      <c r="G9" s="461">
        <v>17651062.5</v>
      </c>
      <c r="H9" s="461"/>
      <c r="I9" s="461">
        <v>1</v>
      </c>
      <c r="J9" s="393">
        <v>1</v>
      </c>
      <c r="K9" s="363"/>
    </row>
    <row r="10" spans="2:11" x14ac:dyDescent="0.25">
      <c r="B10" s="461">
        <v>4</v>
      </c>
      <c r="C10" s="461" t="s">
        <v>65</v>
      </c>
      <c r="D10" s="461" t="s">
        <v>65</v>
      </c>
      <c r="E10" s="461" t="s">
        <v>342</v>
      </c>
      <c r="F10" s="461">
        <v>26792330.66</v>
      </c>
      <c r="G10" s="461">
        <v>26823466.559999999</v>
      </c>
      <c r="H10" s="461"/>
      <c r="I10" s="461">
        <v>2</v>
      </c>
      <c r="J10" s="393">
        <v>2</v>
      </c>
      <c r="K10" s="363"/>
    </row>
    <row r="11" spans="2:11" x14ac:dyDescent="0.25">
      <c r="B11" s="461">
        <v>4</v>
      </c>
      <c r="C11" s="461" t="s">
        <v>65</v>
      </c>
      <c r="D11" s="461" t="s">
        <v>89</v>
      </c>
      <c r="E11" s="461" t="s">
        <v>441</v>
      </c>
      <c r="F11" s="461">
        <v>16195700</v>
      </c>
      <c r="G11" s="461">
        <v>16195700</v>
      </c>
      <c r="H11" s="461"/>
      <c r="I11" s="461">
        <v>1</v>
      </c>
      <c r="J11" s="393">
        <v>1</v>
      </c>
      <c r="K11" s="363"/>
    </row>
    <row r="12" spans="2:11" x14ac:dyDescent="0.25">
      <c r="B12" s="461">
        <v>4</v>
      </c>
      <c r="C12" s="461" t="s">
        <v>65</v>
      </c>
      <c r="D12" s="461" t="s">
        <v>80</v>
      </c>
      <c r="E12" s="461" t="s">
        <v>338</v>
      </c>
      <c r="F12" s="461">
        <v>17220700</v>
      </c>
      <c r="G12" s="461">
        <v>17220700</v>
      </c>
      <c r="H12" s="461"/>
      <c r="I12" s="461">
        <v>4</v>
      </c>
      <c r="J12" s="393">
        <v>4</v>
      </c>
      <c r="K12" s="363"/>
    </row>
    <row r="13" spans="2:11" x14ac:dyDescent="0.25">
      <c r="B13" s="461">
        <v>4</v>
      </c>
      <c r="C13" s="461" t="s">
        <v>65</v>
      </c>
      <c r="D13" s="461" t="s">
        <v>67</v>
      </c>
      <c r="E13" s="461" t="s">
        <v>358</v>
      </c>
      <c r="F13" s="461">
        <v>14821700</v>
      </c>
      <c r="G13" s="461">
        <v>14821700</v>
      </c>
      <c r="H13" s="461"/>
      <c r="I13" s="461">
        <v>1</v>
      </c>
      <c r="J13" s="393">
        <v>1</v>
      </c>
      <c r="K13" s="363"/>
    </row>
    <row r="14" spans="2:11" x14ac:dyDescent="0.25">
      <c r="B14" s="461">
        <v>4</v>
      </c>
      <c r="C14" s="461" t="s">
        <v>100</v>
      </c>
      <c r="D14" s="461" t="s">
        <v>102</v>
      </c>
      <c r="E14" s="461" t="s">
        <v>68</v>
      </c>
      <c r="F14" s="461">
        <v>15790281.25</v>
      </c>
      <c r="G14" s="461">
        <v>15790281.25</v>
      </c>
      <c r="H14" s="461"/>
      <c r="I14" s="461">
        <v>1</v>
      </c>
      <c r="J14" s="393">
        <v>1</v>
      </c>
      <c r="K14" s="363"/>
    </row>
    <row r="15" spans="2:11" x14ac:dyDescent="0.25">
      <c r="B15" s="461">
        <v>4</v>
      </c>
      <c r="C15" s="461" t="s">
        <v>100</v>
      </c>
      <c r="D15" s="461" t="s">
        <v>102</v>
      </c>
      <c r="E15" s="461" t="s">
        <v>69</v>
      </c>
      <c r="F15" s="461">
        <v>15321715</v>
      </c>
      <c r="G15" s="461">
        <v>15468550</v>
      </c>
      <c r="H15" s="461"/>
      <c r="I15" s="461">
        <v>1</v>
      </c>
      <c r="J15" s="393">
        <v>1</v>
      </c>
      <c r="K15" s="363"/>
    </row>
    <row r="16" spans="2:11" x14ac:dyDescent="0.25">
      <c r="B16" s="461">
        <v>4</v>
      </c>
      <c r="C16" s="461" t="s">
        <v>100</v>
      </c>
      <c r="D16" s="461" t="s">
        <v>103</v>
      </c>
      <c r="E16" s="461" t="s">
        <v>103</v>
      </c>
      <c r="F16" s="461">
        <v>17923485.77</v>
      </c>
      <c r="G16" s="461">
        <v>18062122.530000001</v>
      </c>
      <c r="H16" s="461"/>
      <c r="I16" s="461">
        <v>1</v>
      </c>
      <c r="J16" s="393">
        <v>1</v>
      </c>
      <c r="K16" s="363"/>
    </row>
    <row r="17" spans="2:11" x14ac:dyDescent="0.25">
      <c r="B17" s="461">
        <v>14</v>
      </c>
      <c r="C17" s="461" t="s">
        <v>98</v>
      </c>
      <c r="D17" s="461" t="s">
        <v>98</v>
      </c>
      <c r="E17" s="461" t="s">
        <v>442</v>
      </c>
      <c r="F17" s="461">
        <v>20486722.370000001</v>
      </c>
      <c r="G17" s="461">
        <v>20486722.370000001</v>
      </c>
      <c r="H17" s="461"/>
      <c r="I17" s="461">
        <v>1</v>
      </c>
      <c r="J17" s="393">
        <v>1</v>
      </c>
      <c r="K17" s="363"/>
    </row>
    <row r="18" spans="2:11" x14ac:dyDescent="0.25">
      <c r="B18" s="461">
        <v>14</v>
      </c>
      <c r="C18" s="461" t="s">
        <v>98</v>
      </c>
      <c r="D18" s="461" t="s">
        <v>72</v>
      </c>
      <c r="E18" s="461" t="s">
        <v>439</v>
      </c>
      <c r="F18" s="461">
        <v>4832078.41</v>
      </c>
      <c r="G18" s="461">
        <v>4890279.87</v>
      </c>
      <c r="H18" s="461"/>
      <c r="I18" s="461">
        <v>1</v>
      </c>
      <c r="J18" s="393">
        <v>1</v>
      </c>
      <c r="K18" s="363"/>
    </row>
    <row r="19" spans="2:11" x14ac:dyDescent="0.25">
      <c r="B19" s="461">
        <v>14</v>
      </c>
      <c r="C19" s="461" t="s">
        <v>98</v>
      </c>
      <c r="D19" s="461" t="s">
        <v>249</v>
      </c>
      <c r="E19" s="461" t="s">
        <v>399</v>
      </c>
      <c r="F19" s="461">
        <v>11821938.404999999</v>
      </c>
      <c r="G19" s="461">
        <v>11821938.404999999</v>
      </c>
      <c r="H19" s="461"/>
      <c r="I19" s="461">
        <v>2</v>
      </c>
      <c r="J19" s="393">
        <v>2</v>
      </c>
      <c r="K19" s="363"/>
    </row>
    <row r="20" spans="2:11" x14ac:dyDescent="0.25">
      <c r="B20" s="461">
        <v>14</v>
      </c>
      <c r="C20" s="461" t="s">
        <v>11</v>
      </c>
      <c r="D20" s="461" t="s">
        <v>371</v>
      </c>
      <c r="E20" s="461" t="s">
        <v>371</v>
      </c>
      <c r="F20" s="461">
        <v>24683221.91</v>
      </c>
      <c r="G20" s="461">
        <v>24847459.870000001</v>
      </c>
      <c r="H20" s="461"/>
      <c r="I20" s="461">
        <v>1</v>
      </c>
      <c r="J20" s="393">
        <v>1</v>
      </c>
      <c r="K20" s="363"/>
    </row>
    <row r="21" spans="2:11" x14ac:dyDescent="0.25">
      <c r="B21" s="461">
        <v>14</v>
      </c>
      <c r="C21" s="461" t="s">
        <v>11</v>
      </c>
      <c r="D21" s="461" t="s">
        <v>86</v>
      </c>
      <c r="E21" s="461" t="s">
        <v>87</v>
      </c>
      <c r="F21" s="461">
        <v>20138204.120000001</v>
      </c>
      <c r="G21" s="461">
        <v>20138204.120000001</v>
      </c>
      <c r="H21" s="461"/>
      <c r="I21" s="461">
        <v>1</v>
      </c>
      <c r="J21" s="393">
        <v>1</v>
      </c>
      <c r="K21" s="363"/>
    </row>
    <row r="22" spans="2:11" x14ac:dyDescent="0.25">
      <c r="B22" s="461">
        <v>14</v>
      </c>
      <c r="C22" s="461" t="s">
        <v>100</v>
      </c>
      <c r="D22" s="461" t="s">
        <v>102</v>
      </c>
      <c r="E22" s="461" t="s">
        <v>69</v>
      </c>
      <c r="F22" s="461">
        <v>15794234.41</v>
      </c>
      <c r="G22" s="461">
        <v>15920334.869999999</v>
      </c>
      <c r="H22" s="461"/>
      <c r="I22" s="461">
        <v>1</v>
      </c>
      <c r="J22" s="393">
        <v>1</v>
      </c>
      <c r="K22" s="363"/>
    </row>
    <row r="23" spans="2:11" x14ac:dyDescent="0.25">
      <c r="B23" s="461">
        <v>27</v>
      </c>
      <c r="C23" s="461" t="s">
        <v>98</v>
      </c>
      <c r="D23" s="461" t="s">
        <v>443</v>
      </c>
      <c r="E23" s="461" t="s">
        <v>444</v>
      </c>
      <c r="F23" s="461">
        <v>17313522.510000002</v>
      </c>
      <c r="G23" s="461">
        <v>17328963.260000002</v>
      </c>
      <c r="H23" s="461"/>
      <c r="I23" s="461">
        <v>1</v>
      </c>
      <c r="J23" s="393">
        <v>1</v>
      </c>
      <c r="K23" s="363"/>
    </row>
    <row r="24" spans="2:11" x14ac:dyDescent="0.25">
      <c r="B24" s="461">
        <v>27</v>
      </c>
      <c r="C24" s="461" t="s">
        <v>11</v>
      </c>
      <c r="D24" s="461" t="s">
        <v>77</v>
      </c>
      <c r="E24" s="461" t="s">
        <v>77</v>
      </c>
      <c r="F24" s="461">
        <v>15110551.93</v>
      </c>
      <c r="G24" s="461">
        <v>15110551.93</v>
      </c>
      <c r="H24" s="461"/>
      <c r="I24" s="461">
        <v>2</v>
      </c>
      <c r="J24" s="393">
        <v>2</v>
      </c>
      <c r="K24" s="363"/>
    </row>
    <row r="25" spans="2:11" x14ac:dyDescent="0.25">
      <c r="B25" s="461">
        <v>27</v>
      </c>
      <c r="C25" s="461" t="s">
        <v>12</v>
      </c>
      <c r="D25" s="461" t="s">
        <v>276</v>
      </c>
      <c r="E25" s="461" t="s">
        <v>445</v>
      </c>
      <c r="F25" s="461">
        <v>29013009.5</v>
      </c>
      <c r="G25" s="461">
        <v>29026019.010000002</v>
      </c>
      <c r="H25" s="461"/>
      <c r="I25" s="461">
        <v>1</v>
      </c>
      <c r="J25" s="393">
        <v>1</v>
      </c>
      <c r="K25" s="363"/>
    </row>
    <row r="26" spans="2:11" x14ac:dyDescent="0.25">
      <c r="B26" s="461">
        <v>27</v>
      </c>
      <c r="C26" s="461" t="s">
        <v>64</v>
      </c>
      <c r="D26" s="461" t="s">
        <v>446</v>
      </c>
      <c r="E26" s="461" t="s">
        <v>447</v>
      </c>
      <c r="F26" s="461">
        <v>13119540.550000001</v>
      </c>
      <c r="G26" s="461">
        <v>13119540.550000001</v>
      </c>
      <c r="H26" s="461"/>
      <c r="I26" s="461">
        <v>1</v>
      </c>
      <c r="J26" s="393">
        <v>1</v>
      </c>
      <c r="K26" s="363"/>
    </row>
    <row r="27" spans="2:11" x14ac:dyDescent="0.25">
      <c r="B27" s="461">
        <v>27</v>
      </c>
      <c r="C27" s="461" t="s">
        <v>64</v>
      </c>
      <c r="D27" s="461" t="s">
        <v>106</v>
      </c>
      <c r="E27" s="461" t="s">
        <v>448</v>
      </c>
      <c r="F27" s="461">
        <v>20097535.68</v>
      </c>
      <c r="G27" s="461">
        <v>20097535.68</v>
      </c>
      <c r="H27" s="461"/>
      <c r="I27" s="461">
        <v>1</v>
      </c>
      <c r="J27" s="393">
        <v>1</v>
      </c>
      <c r="K27" s="363"/>
    </row>
    <row r="28" spans="2:11" x14ac:dyDescent="0.25">
      <c r="B28" s="461">
        <v>28</v>
      </c>
      <c r="C28" s="461" t="s">
        <v>11</v>
      </c>
      <c r="D28" s="461" t="s">
        <v>86</v>
      </c>
      <c r="E28" s="461" t="s">
        <v>87</v>
      </c>
      <c r="F28" s="461">
        <v>17636224.280000001</v>
      </c>
      <c r="G28" s="461">
        <v>17636224.280000001</v>
      </c>
      <c r="H28" s="461"/>
      <c r="I28" s="461">
        <v>1</v>
      </c>
      <c r="J28" s="393">
        <v>1</v>
      </c>
      <c r="K28" s="363"/>
    </row>
    <row r="29" spans="2:11" x14ac:dyDescent="0.25">
      <c r="B29" s="461">
        <v>28</v>
      </c>
      <c r="C29" s="461" t="s">
        <v>65</v>
      </c>
      <c r="D29" s="461" t="s">
        <v>65</v>
      </c>
      <c r="E29" s="461" t="s">
        <v>400</v>
      </c>
      <c r="F29" s="461">
        <v>14826761.59</v>
      </c>
      <c r="G29" s="461">
        <v>14826761.59</v>
      </c>
      <c r="H29" s="461"/>
      <c r="I29" s="461">
        <v>4</v>
      </c>
      <c r="J29" s="393">
        <v>4</v>
      </c>
      <c r="K29" s="363"/>
    </row>
    <row r="30" spans="2:11" x14ac:dyDescent="0.25">
      <c r="B30" s="461">
        <v>28</v>
      </c>
      <c r="C30" s="461" t="s">
        <v>65</v>
      </c>
      <c r="D30" s="461" t="s">
        <v>89</v>
      </c>
      <c r="E30" s="461" t="s">
        <v>441</v>
      </c>
      <c r="F30" s="461">
        <v>10185828.9</v>
      </c>
      <c r="G30" s="461">
        <v>10185828.9</v>
      </c>
      <c r="H30" s="461"/>
      <c r="I30" s="461">
        <v>1</v>
      </c>
      <c r="J30" s="393">
        <v>1</v>
      </c>
      <c r="K30" s="363"/>
    </row>
    <row r="31" spans="2:11" x14ac:dyDescent="0.25">
      <c r="B31" s="461">
        <v>32</v>
      </c>
      <c r="C31" s="461" t="s">
        <v>98</v>
      </c>
      <c r="D31" s="461" t="s">
        <v>364</v>
      </c>
      <c r="E31" s="461" t="s">
        <v>365</v>
      </c>
      <c r="F31" s="461">
        <v>15624507.84</v>
      </c>
      <c r="G31" s="461">
        <v>15893290.939999999</v>
      </c>
      <c r="H31" s="461"/>
      <c r="I31" s="461">
        <v>1</v>
      </c>
      <c r="J31" s="393">
        <v>1</v>
      </c>
      <c r="K31" s="363"/>
    </row>
    <row r="32" spans="2:11" x14ac:dyDescent="0.25">
      <c r="B32" s="461">
        <v>32</v>
      </c>
      <c r="C32" s="461" t="s">
        <v>98</v>
      </c>
      <c r="D32" s="461" t="s">
        <v>449</v>
      </c>
      <c r="E32" s="461" t="s">
        <v>450</v>
      </c>
      <c r="F32" s="461">
        <v>14674254.34</v>
      </c>
      <c r="G32" s="461">
        <v>14674254.34</v>
      </c>
      <c r="H32" s="461"/>
      <c r="I32" s="461">
        <v>1</v>
      </c>
      <c r="J32" s="393">
        <v>1</v>
      </c>
      <c r="K32" s="363"/>
    </row>
    <row r="33" spans="2:11" x14ac:dyDescent="0.25">
      <c r="B33" s="461">
        <v>32</v>
      </c>
      <c r="C33" s="461" t="s">
        <v>12</v>
      </c>
      <c r="D33" s="461" t="s">
        <v>78</v>
      </c>
      <c r="E33" s="461" t="s">
        <v>440</v>
      </c>
      <c r="F33" s="461">
        <v>17043288.719999999</v>
      </c>
      <c r="G33" s="461">
        <v>17043288.719999999</v>
      </c>
      <c r="H33" s="461"/>
      <c r="I33" s="461">
        <v>1</v>
      </c>
      <c r="J33" s="393">
        <v>1</v>
      </c>
      <c r="K33" s="363"/>
    </row>
    <row r="34" spans="2:11" x14ac:dyDescent="0.25">
      <c r="B34" s="461">
        <v>32</v>
      </c>
      <c r="C34" s="461" t="s">
        <v>12</v>
      </c>
      <c r="D34" s="461" t="s">
        <v>373</v>
      </c>
      <c r="E34" s="461" t="s">
        <v>376</v>
      </c>
      <c r="F34" s="461">
        <v>15248668.23</v>
      </c>
      <c r="G34" s="461">
        <v>15294372.02</v>
      </c>
      <c r="H34" s="461"/>
      <c r="I34" s="461">
        <v>1</v>
      </c>
      <c r="J34" s="393">
        <v>1</v>
      </c>
      <c r="K34" s="363"/>
    </row>
    <row r="35" spans="2:11" x14ac:dyDescent="0.25">
      <c r="B35" s="461">
        <v>87</v>
      </c>
      <c r="C35" s="461" t="s">
        <v>100</v>
      </c>
      <c r="D35" s="461" t="s">
        <v>103</v>
      </c>
      <c r="E35" s="461" t="s">
        <v>451</v>
      </c>
      <c r="F35" s="461">
        <v>18553697.890000001</v>
      </c>
      <c r="G35" s="461">
        <v>18643723.5</v>
      </c>
      <c r="H35" s="461"/>
      <c r="I35" s="461">
        <v>1</v>
      </c>
      <c r="J35" s="393">
        <v>1</v>
      </c>
      <c r="K35" s="363"/>
    </row>
    <row r="36" spans="2:11" x14ac:dyDescent="0.25">
      <c r="B36" s="461">
        <v>93</v>
      </c>
      <c r="C36" s="461" t="s">
        <v>98</v>
      </c>
      <c r="D36" s="461" t="s">
        <v>249</v>
      </c>
      <c r="E36" s="461" t="s">
        <v>249</v>
      </c>
      <c r="F36" s="461">
        <v>25033414.640000001</v>
      </c>
      <c r="G36" s="461">
        <v>25141943.199999999</v>
      </c>
      <c r="H36" s="461"/>
      <c r="I36" s="461">
        <v>1</v>
      </c>
      <c r="J36" s="393">
        <v>1</v>
      </c>
      <c r="K36" s="363"/>
    </row>
    <row r="37" spans="2:11" x14ac:dyDescent="0.25">
      <c r="B37" s="461">
        <v>93</v>
      </c>
      <c r="C37" s="461" t="s">
        <v>98</v>
      </c>
      <c r="D37" s="461" t="s">
        <v>364</v>
      </c>
      <c r="E37" s="461" t="s">
        <v>365</v>
      </c>
      <c r="F37" s="461">
        <v>17758888.670000002</v>
      </c>
      <c r="G37" s="461">
        <v>17940888.670000002</v>
      </c>
      <c r="H37" s="461"/>
      <c r="I37" s="461">
        <v>1</v>
      </c>
      <c r="J37" s="393">
        <v>1</v>
      </c>
      <c r="K37" s="363"/>
    </row>
    <row r="38" spans="2:11" x14ac:dyDescent="0.25">
      <c r="B38" s="461">
        <v>93</v>
      </c>
      <c r="C38" s="461" t="s">
        <v>98</v>
      </c>
      <c r="D38" s="461" t="s">
        <v>104</v>
      </c>
      <c r="E38" s="461" t="s">
        <v>73</v>
      </c>
      <c r="F38" s="461">
        <v>18147211.75</v>
      </c>
      <c r="G38" s="461">
        <v>18177901.940000001</v>
      </c>
      <c r="H38" s="461"/>
      <c r="I38" s="461">
        <v>1</v>
      </c>
      <c r="J38" s="393">
        <v>1</v>
      </c>
      <c r="K38" s="363"/>
    </row>
    <row r="39" spans="2:11" x14ac:dyDescent="0.25">
      <c r="B39" s="461">
        <v>93</v>
      </c>
      <c r="C39" s="461" t="s">
        <v>98</v>
      </c>
      <c r="D39" s="461" t="s">
        <v>104</v>
      </c>
      <c r="E39" s="461" t="s">
        <v>450</v>
      </c>
      <c r="F39" s="461">
        <v>20082413.530000001</v>
      </c>
      <c r="G39" s="461">
        <v>20082413.530000001</v>
      </c>
      <c r="H39" s="461"/>
      <c r="I39" s="461">
        <v>1</v>
      </c>
      <c r="J39" s="393">
        <v>1</v>
      </c>
      <c r="K39" s="363"/>
    </row>
    <row r="40" spans="2:11" x14ac:dyDescent="0.25">
      <c r="B40" s="461">
        <v>93</v>
      </c>
      <c r="C40" s="461" t="s">
        <v>11</v>
      </c>
      <c r="D40" s="461" t="s">
        <v>99</v>
      </c>
      <c r="E40" s="461" t="s">
        <v>74</v>
      </c>
      <c r="F40" s="461">
        <v>17655414.600000001</v>
      </c>
      <c r="G40" s="461">
        <v>17655414.600000001</v>
      </c>
      <c r="H40" s="461"/>
      <c r="I40" s="461">
        <v>1</v>
      </c>
      <c r="J40" s="393">
        <v>1</v>
      </c>
      <c r="K40" s="363"/>
    </row>
    <row r="41" spans="2:11" x14ac:dyDescent="0.25">
      <c r="B41" s="461">
        <v>93</v>
      </c>
      <c r="C41" s="461" t="s">
        <v>11</v>
      </c>
      <c r="D41" s="461" t="s">
        <v>99</v>
      </c>
      <c r="E41" s="461" t="s">
        <v>452</v>
      </c>
      <c r="F41" s="461">
        <v>20030869.18</v>
      </c>
      <c r="G41" s="461">
        <v>20030869.18</v>
      </c>
      <c r="H41" s="461"/>
      <c r="I41" s="461">
        <v>1</v>
      </c>
      <c r="J41" s="393">
        <v>1</v>
      </c>
      <c r="K41" s="363"/>
    </row>
    <row r="42" spans="2:11" x14ac:dyDescent="0.25">
      <c r="B42" s="461">
        <v>93</v>
      </c>
      <c r="C42" s="461" t="s">
        <v>11</v>
      </c>
      <c r="D42" s="461" t="s">
        <v>75</v>
      </c>
      <c r="E42" s="461" t="s">
        <v>351</v>
      </c>
      <c r="F42" s="461">
        <v>20059805.414999999</v>
      </c>
      <c r="G42" s="461">
        <v>20154345.914999999</v>
      </c>
      <c r="H42" s="461"/>
      <c r="I42" s="461">
        <v>2</v>
      </c>
      <c r="J42" s="393">
        <v>2</v>
      </c>
      <c r="K42" s="363"/>
    </row>
    <row r="43" spans="2:11" x14ac:dyDescent="0.25">
      <c r="B43" s="461">
        <v>93</v>
      </c>
      <c r="C43" s="461" t="s">
        <v>11</v>
      </c>
      <c r="D43" s="461" t="s">
        <v>76</v>
      </c>
      <c r="E43" s="461" t="s">
        <v>76</v>
      </c>
      <c r="F43" s="461">
        <v>19176364.800000001</v>
      </c>
      <c r="G43" s="461">
        <v>19357200.489999998</v>
      </c>
      <c r="H43" s="461"/>
      <c r="I43" s="461">
        <v>1</v>
      </c>
      <c r="J43" s="393">
        <v>1</v>
      </c>
      <c r="K43" s="363"/>
    </row>
    <row r="44" spans="2:11" x14ac:dyDescent="0.25">
      <c r="B44" s="461">
        <v>93</v>
      </c>
      <c r="C44" s="461" t="s">
        <v>11</v>
      </c>
      <c r="D44" s="461" t="s">
        <v>86</v>
      </c>
      <c r="E44" s="461" t="s">
        <v>87</v>
      </c>
      <c r="F44" s="461">
        <v>16591569</v>
      </c>
      <c r="G44" s="461">
        <v>16591569</v>
      </c>
      <c r="H44" s="461"/>
      <c r="I44" s="461">
        <v>1</v>
      </c>
      <c r="J44" s="393">
        <v>1</v>
      </c>
      <c r="K44" s="363"/>
    </row>
    <row r="45" spans="2:11" x14ac:dyDescent="0.25">
      <c r="B45" s="461">
        <v>93</v>
      </c>
      <c r="C45" s="461" t="s">
        <v>11</v>
      </c>
      <c r="D45" s="461" t="s">
        <v>86</v>
      </c>
      <c r="E45" s="461" t="s">
        <v>95</v>
      </c>
      <c r="F45" s="461">
        <v>16562020</v>
      </c>
      <c r="G45" s="461">
        <v>16562020</v>
      </c>
      <c r="H45" s="461"/>
      <c r="I45" s="461">
        <v>1</v>
      </c>
      <c r="J45" s="393">
        <v>1</v>
      </c>
      <c r="K45" s="363"/>
    </row>
    <row r="46" spans="2:11" x14ac:dyDescent="0.25">
      <c r="B46" s="461">
        <v>93</v>
      </c>
      <c r="C46" s="461" t="s">
        <v>11</v>
      </c>
      <c r="D46" s="461" t="s">
        <v>86</v>
      </c>
      <c r="E46" s="461" t="s">
        <v>96</v>
      </c>
      <c r="F46" s="461">
        <v>15799371</v>
      </c>
      <c r="G46" s="461">
        <v>15907162.5</v>
      </c>
      <c r="H46" s="461"/>
      <c r="I46" s="461">
        <v>2</v>
      </c>
      <c r="J46" s="393">
        <v>2</v>
      </c>
      <c r="K46" s="363"/>
    </row>
    <row r="47" spans="2:11" x14ac:dyDescent="0.25">
      <c r="B47" s="461">
        <v>93</v>
      </c>
      <c r="C47" s="461" t="s">
        <v>11</v>
      </c>
      <c r="D47" s="461" t="s">
        <v>86</v>
      </c>
      <c r="E47" s="461" t="s">
        <v>332</v>
      </c>
      <c r="F47" s="461">
        <v>15873736.029999999</v>
      </c>
      <c r="G47" s="461">
        <v>15894041.07</v>
      </c>
      <c r="H47" s="461"/>
      <c r="I47" s="461">
        <v>1</v>
      </c>
      <c r="J47" s="393">
        <v>1</v>
      </c>
      <c r="K47" s="363"/>
    </row>
    <row r="48" spans="2:11" x14ac:dyDescent="0.25">
      <c r="B48" s="461">
        <v>93</v>
      </c>
      <c r="C48" s="461" t="s">
        <v>11</v>
      </c>
      <c r="D48" s="461" t="s">
        <v>86</v>
      </c>
      <c r="E48" s="461" t="s">
        <v>402</v>
      </c>
      <c r="F48" s="461">
        <v>14481851.449999999</v>
      </c>
      <c r="G48" s="461">
        <v>14508279.390000001</v>
      </c>
      <c r="H48" s="461"/>
      <c r="I48" s="461">
        <v>1</v>
      </c>
      <c r="J48" s="393">
        <v>1</v>
      </c>
      <c r="K48" s="363"/>
    </row>
    <row r="49" spans="2:11" x14ac:dyDescent="0.25">
      <c r="B49" s="461">
        <v>93</v>
      </c>
      <c r="C49" s="461" t="s">
        <v>11</v>
      </c>
      <c r="D49" s="461" t="s">
        <v>86</v>
      </c>
      <c r="E49" s="461" t="s">
        <v>97</v>
      </c>
      <c r="F49" s="461">
        <v>15850500.779999999</v>
      </c>
      <c r="G49" s="461">
        <v>16083390.66</v>
      </c>
      <c r="H49" s="461"/>
      <c r="I49" s="461">
        <v>1</v>
      </c>
      <c r="J49" s="393">
        <v>1</v>
      </c>
      <c r="K49" s="363"/>
    </row>
    <row r="50" spans="2:11" x14ac:dyDescent="0.25">
      <c r="B50" s="461">
        <v>93</v>
      </c>
      <c r="C50" s="461" t="s">
        <v>11</v>
      </c>
      <c r="D50" s="461" t="s">
        <v>77</v>
      </c>
      <c r="E50" s="461" t="s">
        <v>77</v>
      </c>
      <c r="F50" s="461">
        <v>21204911.579999998</v>
      </c>
      <c r="G50" s="461">
        <v>21296538.372499999</v>
      </c>
      <c r="H50" s="461"/>
      <c r="I50" s="461">
        <v>4</v>
      </c>
      <c r="J50" s="393">
        <v>4</v>
      </c>
      <c r="K50" s="363"/>
    </row>
    <row r="51" spans="2:11" x14ac:dyDescent="0.25">
      <c r="B51" s="461">
        <v>93</v>
      </c>
      <c r="C51" s="461" t="s">
        <v>11</v>
      </c>
      <c r="D51" s="461" t="s">
        <v>91</v>
      </c>
      <c r="E51" s="461" t="s">
        <v>74</v>
      </c>
      <c r="F51" s="461">
        <v>14630180</v>
      </c>
      <c r="G51" s="461">
        <v>14805360</v>
      </c>
      <c r="H51" s="461"/>
      <c r="I51" s="461">
        <v>1</v>
      </c>
      <c r="J51" s="393">
        <v>1</v>
      </c>
      <c r="K51" s="363"/>
    </row>
    <row r="52" spans="2:11" x14ac:dyDescent="0.25">
      <c r="B52" s="461">
        <v>93</v>
      </c>
      <c r="C52" s="461" t="s">
        <v>11</v>
      </c>
      <c r="D52" s="461" t="s">
        <v>91</v>
      </c>
      <c r="E52" s="461" t="s">
        <v>352</v>
      </c>
      <c r="F52" s="461">
        <v>14747824</v>
      </c>
      <c r="G52" s="461">
        <v>14780360</v>
      </c>
      <c r="H52" s="461"/>
      <c r="I52" s="461">
        <v>1</v>
      </c>
      <c r="J52" s="393">
        <v>1</v>
      </c>
      <c r="K52" s="363"/>
    </row>
    <row r="53" spans="2:11" x14ac:dyDescent="0.25">
      <c r="B53" s="461">
        <v>93</v>
      </c>
      <c r="C53" s="461" t="s">
        <v>11</v>
      </c>
      <c r="D53" s="461" t="s">
        <v>111</v>
      </c>
      <c r="E53" s="461" t="s">
        <v>111</v>
      </c>
      <c r="F53" s="461">
        <v>15918371</v>
      </c>
      <c r="G53" s="461">
        <v>16026530</v>
      </c>
      <c r="H53" s="461"/>
      <c r="I53" s="461">
        <v>1</v>
      </c>
      <c r="J53" s="393">
        <v>1</v>
      </c>
      <c r="K53" s="363"/>
    </row>
    <row r="54" spans="2:11" x14ac:dyDescent="0.25">
      <c r="B54" s="461">
        <v>93</v>
      </c>
      <c r="C54" s="461" t="s">
        <v>12</v>
      </c>
      <c r="D54" s="461" t="s">
        <v>12</v>
      </c>
      <c r="E54" s="461" t="s">
        <v>277</v>
      </c>
      <c r="F54" s="461">
        <v>17272194.920000002</v>
      </c>
      <c r="G54" s="461">
        <v>17547561.84</v>
      </c>
      <c r="H54" s="461"/>
      <c r="I54" s="461">
        <v>1</v>
      </c>
      <c r="J54" s="393">
        <v>1</v>
      </c>
      <c r="K54" s="363"/>
    </row>
    <row r="55" spans="2:11" ht="18" customHeight="1" x14ac:dyDescent="0.25">
      <c r="B55" s="461">
        <v>93</v>
      </c>
      <c r="C55" s="461" t="s">
        <v>12</v>
      </c>
      <c r="D55" s="461" t="s">
        <v>78</v>
      </c>
      <c r="E55" s="461" t="s">
        <v>440</v>
      </c>
      <c r="F55" s="461">
        <v>14177191.470000001</v>
      </c>
      <c r="G55" s="461">
        <v>14314022.01</v>
      </c>
      <c r="H55" s="461"/>
      <c r="I55" s="461">
        <v>1</v>
      </c>
      <c r="J55" s="393">
        <v>1</v>
      </c>
      <c r="K55" s="363"/>
    </row>
    <row r="56" spans="2:11" x14ac:dyDescent="0.25">
      <c r="B56" s="461">
        <v>93</v>
      </c>
      <c r="C56" s="461" t="s">
        <v>13</v>
      </c>
      <c r="D56" s="461" t="s">
        <v>101</v>
      </c>
      <c r="E56" s="461" t="s">
        <v>453</v>
      </c>
      <c r="F56" s="461">
        <v>16059830</v>
      </c>
      <c r="G56" s="461">
        <v>16241660</v>
      </c>
      <c r="H56" s="461"/>
      <c r="I56" s="461">
        <v>1</v>
      </c>
      <c r="J56" s="393">
        <v>1</v>
      </c>
      <c r="K56" s="363"/>
    </row>
    <row r="57" spans="2:11" x14ac:dyDescent="0.25">
      <c r="B57" s="461">
        <v>93</v>
      </c>
      <c r="C57" s="461" t="s">
        <v>13</v>
      </c>
      <c r="D57" s="461" t="s">
        <v>101</v>
      </c>
      <c r="E57" s="461" t="s">
        <v>348</v>
      </c>
      <c r="F57" s="461">
        <v>14930235.07</v>
      </c>
      <c r="G57" s="461">
        <v>15116470.15</v>
      </c>
      <c r="H57" s="461"/>
      <c r="I57" s="461">
        <v>1</v>
      </c>
      <c r="J57" s="393">
        <v>1</v>
      </c>
      <c r="K57" s="363"/>
    </row>
    <row r="58" spans="2:11" x14ac:dyDescent="0.25">
      <c r="B58" s="461">
        <v>93</v>
      </c>
      <c r="C58" s="461" t="s">
        <v>64</v>
      </c>
      <c r="D58" s="461" t="s">
        <v>333</v>
      </c>
      <c r="E58" s="461" t="s">
        <v>333</v>
      </c>
      <c r="F58" s="461">
        <v>18319067.359999999</v>
      </c>
      <c r="G58" s="461">
        <v>18319067.359999999</v>
      </c>
      <c r="H58" s="461"/>
      <c r="I58" s="461">
        <v>1</v>
      </c>
      <c r="J58" s="393">
        <v>1</v>
      </c>
      <c r="K58" s="363"/>
    </row>
    <row r="59" spans="2:11" x14ac:dyDescent="0.25">
      <c r="B59" s="461">
        <v>93</v>
      </c>
      <c r="C59" s="461" t="s">
        <v>64</v>
      </c>
      <c r="D59" s="461" t="s">
        <v>106</v>
      </c>
      <c r="E59" s="461" t="s">
        <v>389</v>
      </c>
      <c r="F59" s="461">
        <v>16273296</v>
      </c>
      <c r="G59" s="461">
        <v>16309440</v>
      </c>
      <c r="H59" s="461"/>
      <c r="I59" s="461">
        <v>1</v>
      </c>
      <c r="J59" s="393">
        <v>1</v>
      </c>
      <c r="K59" s="363"/>
    </row>
    <row r="60" spans="2:11" x14ac:dyDescent="0.25">
      <c r="B60" s="461">
        <v>93</v>
      </c>
      <c r="C60" s="461" t="s">
        <v>64</v>
      </c>
      <c r="D60" s="461" t="s">
        <v>353</v>
      </c>
      <c r="E60" s="461" t="s">
        <v>454</v>
      </c>
      <c r="F60" s="461">
        <v>15930732.939999999</v>
      </c>
      <c r="G60" s="461">
        <v>15982147.710000001</v>
      </c>
      <c r="H60" s="461"/>
      <c r="I60" s="461">
        <v>1</v>
      </c>
      <c r="J60" s="393">
        <v>1</v>
      </c>
      <c r="K60" s="363"/>
    </row>
    <row r="61" spans="2:11" x14ac:dyDescent="0.25">
      <c r="B61" s="461">
        <v>93</v>
      </c>
      <c r="C61" s="461" t="s">
        <v>65</v>
      </c>
      <c r="D61" s="461" t="s">
        <v>404</v>
      </c>
      <c r="E61" s="461" t="s">
        <v>405</v>
      </c>
      <c r="F61" s="461">
        <v>20761510.18</v>
      </c>
      <c r="G61" s="461">
        <v>20761510.18</v>
      </c>
      <c r="H61" s="461"/>
      <c r="I61" s="461">
        <v>1</v>
      </c>
      <c r="J61" s="393">
        <v>1</v>
      </c>
      <c r="K61" s="363"/>
    </row>
    <row r="62" spans="2:11" x14ac:dyDescent="0.25">
      <c r="B62" s="461">
        <v>93</v>
      </c>
      <c r="C62" s="461" t="s">
        <v>65</v>
      </c>
      <c r="D62" s="461" t="s">
        <v>66</v>
      </c>
      <c r="E62" s="461" t="s">
        <v>112</v>
      </c>
      <c r="F62" s="461">
        <v>16258253.035</v>
      </c>
      <c r="G62" s="461">
        <v>16419820.654999999</v>
      </c>
      <c r="H62" s="461"/>
      <c r="I62" s="461">
        <v>2</v>
      </c>
      <c r="J62" s="393">
        <v>2</v>
      </c>
      <c r="K62" s="363"/>
    </row>
    <row r="63" spans="2:11" x14ac:dyDescent="0.25">
      <c r="B63" s="461">
        <v>93</v>
      </c>
      <c r="C63" s="461" t="s">
        <v>65</v>
      </c>
      <c r="D63" s="461" t="s">
        <v>67</v>
      </c>
      <c r="E63" s="461" t="s">
        <v>358</v>
      </c>
      <c r="F63" s="461">
        <v>16784444.48</v>
      </c>
      <c r="G63" s="461">
        <v>16934444.48</v>
      </c>
      <c r="H63" s="461"/>
      <c r="I63" s="461">
        <v>1</v>
      </c>
      <c r="J63" s="393">
        <v>1</v>
      </c>
      <c r="K63" s="363"/>
    </row>
    <row r="64" spans="2:11" x14ac:dyDescent="0.25">
      <c r="B64" s="461">
        <v>93</v>
      </c>
      <c r="C64" s="461" t="s">
        <v>65</v>
      </c>
      <c r="D64" s="461" t="s">
        <v>67</v>
      </c>
      <c r="E64" s="461" t="s">
        <v>327</v>
      </c>
      <c r="F64" s="461">
        <v>13752973.77</v>
      </c>
      <c r="G64" s="461">
        <v>13892973.77</v>
      </c>
      <c r="H64" s="461"/>
      <c r="I64" s="461">
        <v>1</v>
      </c>
      <c r="J64" s="393">
        <v>1</v>
      </c>
      <c r="K64" s="363"/>
    </row>
    <row r="65" spans="2:11" x14ac:dyDescent="0.25">
      <c r="B65" s="461">
        <v>93</v>
      </c>
      <c r="C65" s="461" t="s">
        <v>100</v>
      </c>
      <c r="D65" s="461" t="s">
        <v>102</v>
      </c>
      <c r="E65" s="461" t="s">
        <v>110</v>
      </c>
      <c r="F65" s="461">
        <v>18973331.789999999</v>
      </c>
      <c r="G65" s="461">
        <v>19246663.579999998</v>
      </c>
      <c r="H65" s="461"/>
      <c r="I65" s="461">
        <v>1</v>
      </c>
      <c r="J65" s="393">
        <v>1</v>
      </c>
      <c r="K65" s="363"/>
    </row>
    <row r="66" spans="2:11" x14ac:dyDescent="0.25">
      <c r="B66" s="461">
        <v>93</v>
      </c>
      <c r="C66" s="461" t="s">
        <v>100</v>
      </c>
      <c r="D66" s="461" t="s">
        <v>102</v>
      </c>
      <c r="E66" s="461" t="s">
        <v>68</v>
      </c>
      <c r="F66" s="461">
        <v>15103000</v>
      </c>
      <c r="G66" s="461">
        <v>15328000</v>
      </c>
      <c r="H66" s="461"/>
      <c r="I66" s="461">
        <v>1</v>
      </c>
      <c r="J66" s="393">
        <v>1</v>
      </c>
      <c r="K66" s="363"/>
    </row>
    <row r="67" spans="2:11" x14ac:dyDescent="0.25">
      <c r="B67" s="461">
        <v>93</v>
      </c>
      <c r="C67" s="461" t="s">
        <v>100</v>
      </c>
      <c r="D67" s="461" t="s">
        <v>102</v>
      </c>
      <c r="E67" s="461" t="s">
        <v>69</v>
      </c>
      <c r="F67" s="461">
        <v>17697200</v>
      </c>
      <c r="G67" s="461">
        <v>17834000</v>
      </c>
      <c r="H67" s="461"/>
      <c r="I67" s="461">
        <v>1</v>
      </c>
      <c r="J67" s="393">
        <v>1</v>
      </c>
      <c r="K67" s="363"/>
    </row>
    <row r="68" spans="2:11" x14ac:dyDescent="0.25">
      <c r="B68" s="461">
        <v>93</v>
      </c>
      <c r="C68" s="461" t="s">
        <v>100</v>
      </c>
      <c r="D68" s="461" t="s">
        <v>103</v>
      </c>
      <c r="E68" s="461" t="s">
        <v>451</v>
      </c>
      <c r="F68" s="461">
        <v>15250290</v>
      </c>
      <c r="G68" s="461">
        <v>15380290</v>
      </c>
      <c r="H68" s="461"/>
      <c r="I68" s="461">
        <v>1</v>
      </c>
      <c r="J68" s="393">
        <v>1</v>
      </c>
      <c r="K68" s="363"/>
    </row>
    <row r="69" spans="2:11" x14ac:dyDescent="0.25">
      <c r="B69" s="461">
        <v>105</v>
      </c>
      <c r="C69" s="461" t="s">
        <v>11</v>
      </c>
      <c r="D69" s="461" t="s">
        <v>86</v>
      </c>
      <c r="E69" s="461" t="s">
        <v>97</v>
      </c>
      <c r="F69" s="461">
        <v>18305271.870000001</v>
      </c>
      <c r="G69" s="461">
        <v>18305271.870000001</v>
      </c>
      <c r="H69" s="461"/>
      <c r="I69" s="461">
        <v>1</v>
      </c>
      <c r="J69" s="393">
        <v>1</v>
      </c>
      <c r="K69" s="363"/>
    </row>
    <row r="70" spans="2:11" x14ac:dyDescent="0.25">
      <c r="B70" s="461">
        <v>110</v>
      </c>
      <c r="C70" s="461" t="s">
        <v>65</v>
      </c>
      <c r="D70" s="461" t="s">
        <v>66</v>
      </c>
      <c r="E70" s="461" t="s">
        <v>455</v>
      </c>
      <c r="F70" s="461">
        <v>16640494.75</v>
      </c>
      <c r="G70" s="461">
        <v>16640494.75</v>
      </c>
      <c r="H70" s="461"/>
      <c r="I70" s="461">
        <v>1</v>
      </c>
      <c r="J70" s="393">
        <v>1</v>
      </c>
      <c r="K70" s="363"/>
    </row>
    <row r="71" spans="2:11" x14ac:dyDescent="0.25">
      <c r="B71" s="461">
        <v>4</v>
      </c>
      <c r="C71" s="461" t="s">
        <v>11</v>
      </c>
      <c r="D71" s="461" t="s">
        <v>77</v>
      </c>
      <c r="E71" s="461" t="s">
        <v>77</v>
      </c>
      <c r="F71" s="461">
        <v>14574950</v>
      </c>
      <c r="G71" s="461">
        <v>14574950</v>
      </c>
      <c r="H71" s="461"/>
      <c r="I71" s="461">
        <v>1</v>
      </c>
      <c r="J71" s="393">
        <v>1</v>
      </c>
      <c r="K71" s="363"/>
    </row>
    <row r="72" spans="2:11" x14ac:dyDescent="0.25">
      <c r="B72" s="461">
        <v>4</v>
      </c>
      <c r="C72" s="461" t="s">
        <v>11</v>
      </c>
      <c r="D72" s="461" t="s">
        <v>77</v>
      </c>
      <c r="E72" s="461" t="s">
        <v>356</v>
      </c>
      <c r="F72" s="461">
        <v>15582877.5</v>
      </c>
      <c r="G72" s="461">
        <v>15606350</v>
      </c>
      <c r="H72" s="461"/>
      <c r="I72" s="461">
        <v>2</v>
      </c>
      <c r="J72" s="393">
        <v>2</v>
      </c>
      <c r="K72" s="363"/>
    </row>
    <row r="73" spans="2:11" x14ac:dyDescent="0.25">
      <c r="B73" s="461">
        <v>4</v>
      </c>
      <c r="C73" s="461" t="s">
        <v>11</v>
      </c>
      <c r="D73" s="461" t="s">
        <v>77</v>
      </c>
      <c r="E73" s="461" t="s">
        <v>341</v>
      </c>
      <c r="F73" s="461">
        <v>15659100</v>
      </c>
      <c r="G73" s="461">
        <v>15659100</v>
      </c>
      <c r="H73" s="461"/>
      <c r="I73" s="461">
        <v>2</v>
      </c>
      <c r="J73" s="393">
        <v>2</v>
      </c>
      <c r="K73" s="363"/>
    </row>
    <row r="74" spans="2:11" x14ac:dyDescent="0.25">
      <c r="B74" s="461">
        <v>4</v>
      </c>
      <c r="C74" s="461" t="s">
        <v>64</v>
      </c>
      <c r="D74" s="461" t="s">
        <v>92</v>
      </c>
      <c r="E74" s="461" t="s">
        <v>384</v>
      </c>
      <c r="F74" s="461">
        <v>14796605</v>
      </c>
      <c r="G74" s="461">
        <v>14843550</v>
      </c>
      <c r="H74" s="461"/>
      <c r="I74" s="461">
        <v>1</v>
      </c>
      <c r="J74" s="393">
        <v>1</v>
      </c>
      <c r="K74" s="363"/>
    </row>
    <row r="75" spans="2:11" x14ac:dyDescent="0.25">
      <c r="B75" s="461">
        <v>4</v>
      </c>
      <c r="C75" s="461" t="s">
        <v>65</v>
      </c>
      <c r="D75" s="461" t="s">
        <v>66</v>
      </c>
      <c r="E75" s="461" t="s">
        <v>334</v>
      </c>
      <c r="F75" s="461">
        <v>15195700</v>
      </c>
      <c r="G75" s="461">
        <v>15195700</v>
      </c>
      <c r="H75" s="461"/>
      <c r="I75" s="461">
        <v>1</v>
      </c>
      <c r="J75" s="393">
        <v>1</v>
      </c>
      <c r="K75" s="363"/>
    </row>
    <row r="76" spans="2:11" x14ac:dyDescent="0.25">
      <c r="B76" s="461">
        <v>4</v>
      </c>
      <c r="C76" s="461" t="s">
        <v>65</v>
      </c>
      <c r="D76" s="461" t="s">
        <v>89</v>
      </c>
      <c r="E76" s="461" t="s">
        <v>456</v>
      </c>
      <c r="F76" s="461">
        <v>14445700</v>
      </c>
      <c r="G76" s="461">
        <v>14445700</v>
      </c>
      <c r="H76" s="461"/>
      <c r="I76" s="461">
        <v>2</v>
      </c>
      <c r="J76" s="393">
        <v>2</v>
      </c>
      <c r="K76" s="363"/>
    </row>
    <row r="77" spans="2:11" x14ac:dyDescent="0.25">
      <c r="B77" s="461">
        <v>4</v>
      </c>
      <c r="C77" s="461" t="s">
        <v>65</v>
      </c>
      <c r="D77" s="461" t="s">
        <v>89</v>
      </c>
      <c r="E77" s="461" t="s">
        <v>441</v>
      </c>
      <c r="F77" s="461">
        <v>15295700</v>
      </c>
      <c r="G77" s="461">
        <v>15295700</v>
      </c>
      <c r="H77" s="461"/>
      <c r="I77" s="461">
        <v>1</v>
      </c>
      <c r="J77" s="393">
        <v>1</v>
      </c>
      <c r="K77" s="363"/>
    </row>
    <row r="78" spans="2:11" x14ac:dyDescent="0.25">
      <c r="B78" s="461">
        <v>4</v>
      </c>
      <c r="C78" s="461" t="s">
        <v>65</v>
      </c>
      <c r="D78" s="461" t="s">
        <v>80</v>
      </c>
      <c r="E78" s="461" t="s">
        <v>457</v>
      </c>
      <c r="F78" s="461">
        <v>16687700</v>
      </c>
      <c r="G78" s="461">
        <v>16687700</v>
      </c>
      <c r="H78" s="461"/>
      <c r="I78" s="461">
        <v>1</v>
      </c>
      <c r="J78" s="393">
        <v>1</v>
      </c>
      <c r="K78" s="363"/>
    </row>
    <row r="79" spans="2:11" x14ac:dyDescent="0.25">
      <c r="B79" s="461">
        <v>4</v>
      </c>
      <c r="C79" s="461" t="s">
        <v>65</v>
      </c>
      <c r="D79" s="461" t="s">
        <v>80</v>
      </c>
      <c r="E79" s="461" t="s">
        <v>458</v>
      </c>
      <c r="F79" s="461">
        <v>14895700</v>
      </c>
      <c r="G79" s="461">
        <v>14895700</v>
      </c>
      <c r="H79" s="461"/>
      <c r="I79" s="461">
        <v>1</v>
      </c>
      <c r="J79" s="393">
        <v>1</v>
      </c>
      <c r="K79" s="363"/>
    </row>
    <row r="80" spans="2:11" x14ac:dyDescent="0.25">
      <c r="B80" s="461">
        <v>4</v>
      </c>
      <c r="C80" s="461" t="s">
        <v>65</v>
      </c>
      <c r="D80" s="461" t="s">
        <v>67</v>
      </c>
      <c r="E80" s="461" t="s">
        <v>327</v>
      </c>
      <c r="F80" s="461">
        <v>16471000</v>
      </c>
      <c r="G80" s="461">
        <v>16471000</v>
      </c>
      <c r="H80" s="461"/>
      <c r="I80" s="461">
        <v>5</v>
      </c>
      <c r="J80" s="393">
        <v>5</v>
      </c>
      <c r="K80" s="363"/>
    </row>
    <row r="81" spans="2:11" x14ac:dyDescent="0.25">
      <c r="B81" s="461">
        <v>4</v>
      </c>
      <c r="C81" s="461" t="s">
        <v>100</v>
      </c>
      <c r="D81" s="461" t="s">
        <v>102</v>
      </c>
      <c r="E81" s="461" t="s">
        <v>110</v>
      </c>
      <c r="F81" s="461">
        <v>17348291.25</v>
      </c>
      <c r="G81" s="461">
        <v>17348291.25</v>
      </c>
      <c r="H81" s="461"/>
      <c r="I81" s="461">
        <v>1</v>
      </c>
      <c r="J81" s="393">
        <v>1</v>
      </c>
      <c r="K81" s="363"/>
    </row>
    <row r="82" spans="2:11" x14ac:dyDescent="0.25">
      <c r="B82" s="461">
        <v>4</v>
      </c>
      <c r="C82" s="461" t="s">
        <v>100</v>
      </c>
      <c r="D82" s="461" t="s">
        <v>102</v>
      </c>
      <c r="E82" s="461" t="s">
        <v>68</v>
      </c>
      <c r="F82" s="461">
        <v>15749510.83</v>
      </c>
      <c r="G82" s="461">
        <v>15789596.543333299</v>
      </c>
      <c r="H82" s="461"/>
      <c r="I82" s="461">
        <v>3</v>
      </c>
      <c r="J82" s="393">
        <v>3</v>
      </c>
      <c r="K82" s="363"/>
    </row>
    <row r="83" spans="2:11" x14ac:dyDescent="0.25">
      <c r="B83" s="461">
        <v>4</v>
      </c>
      <c r="C83" s="461" t="s">
        <v>100</v>
      </c>
      <c r="D83" s="461" t="s">
        <v>102</v>
      </c>
      <c r="E83" s="461" t="s">
        <v>83</v>
      </c>
      <c r="F83" s="461">
        <v>16290137.5</v>
      </c>
      <c r="G83" s="461">
        <v>16420000</v>
      </c>
      <c r="H83" s="461"/>
      <c r="I83" s="461">
        <v>2</v>
      </c>
      <c r="J83" s="393">
        <v>2</v>
      </c>
      <c r="K83" s="363"/>
    </row>
    <row r="84" spans="2:11" x14ac:dyDescent="0.25">
      <c r="B84" s="461">
        <v>4</v>
      </c>
      <c r="C84" s="461" t="s">
        <v>100</v>
      </c>
      <c r="D84" s="461" t="s">
        <v>102</v>
      </c>
      <c r="E84" s="461" t="s">
        <v>69</v>
      </c>
      <c r="F84" s="461">
        <v>14240605</v>
      </c>
      <c r="G84" s="461">
        <v>14287550</v>
      </c>
      <c r="H84" s="461"/>
      <c r="I84" s="461">
        <v>1</v>
      </c>
      <c r="J84" s="393">
        <v>1</v>
      </c>
      <c r="K84" s="363"/>
    </row>
    <row r="85" spans="2:11" x14ac:dyDescent="0.25">
      <c r="B85" s="461">
        <v>4</v>
      </c>
      <c r="C85" s="461" t="s">
        <v>100</v>
      </c>
      <c r="D85" s="461" t="s">
        <v>103</v>
      </c>
      <c r="E85" s="461" t="s">
        <v>415</v>
      </c>
      <c r="F85" s="461">
        <v>15870891.25</v>
      </c>
      <c r="G85" s="461">
        <v>15870891.25</v>
      </c>
      <c r="H85" s="461"/>
      <c r="I85" s="461">
        <v>1</v>
      </c>
      <c r="J85" s="393">
        <v>1</v>
      </c>
      <c r="K85" s="363"/>
    </row>
    <row r="86" spans="2:11" x14ac:dyDescent="0.25">
      <c r="B86" s="461">
        <v>14</v>
      </c>
      <c r="C86" s="461" t="s">
        <v>98</v>
      </c>
      <c r="D86" s="461" t="s">
        <v>98</v>
      </c>
      <c r="E86" s="461" t="s">
        <v>459</v>
      </c>
      <c r="F86" s="461">
        <v>20486722.370000001</v>
      </c>
      <c r="G86" s="461">
        <v>20486722.370000001</v>
      </c>
      <c r="H86" s="461"/>
      <c r="I86" s="461">
        <v>2</v>
      </c>
      <c r="J86" s="393">
        <v>2</v>
      </c>
      <c r="K86" s="363"/>
    </row>
    <row r="87" spans="2:11" x14ac:dyDescent="0.25">
      <c r="B87" s="461">
        <v>14</v>
      </c>
      <c r="C87" s="461" t="s">
        <v>98</v>
      </c>
      <c r="D87" s="461" t="s">
        <v>72</v>
      </c>
      <c r="E87" s="461" t="s">
        <v>197</v>
      </c>
      <c r="F87" s="461">
        <v>19948671.120000001</v>
      </c>
      <c r="G87" s="461">
        <v>19948671.120000001</v>
      </c>
      <c r="H87" s="461"/>
      <c r="I87" s="461">
        <v>1</v>
      </c>
      <c r="J87" s="393">
        <v>1</v>
      </c>
      <c r="K87" s="363"/>
    </row>
    <row r="88" spans="2:11" x14ac:dyDescent="0.25">
      <c r="B88" s="461">
        <v>14</v>
      </c>
      <c r="C88" s="461" t="s">
        <v>98</v>
      </c>
      <c r="D88" s="461" t="s">
        <v>104</v>
      </c>
      <c r="E88" s="461" t="s">
        <v>85</v>
      </c>
      <c r="F88" s="461">
        <v>19269772.370000001</v>
      </c>
      <c r="G88" s="461">
        <v>19269772.370000001</v>
      </c>
      <c r="H88" s="461"/>
      <c r="I88" s="461">
        <v>1</v>
      </c>
      <c r="J88" s="393">
        <v>1</v>
      </c>
      <c r="K88" s="363"/>
    </row>
    <row r="89" spans="2:11" x14ac:dyDescent="0.25">
      <c r="B89" s="461">
        <v>14</v>
      </c>
      <c r="C89" s="461" t="s">
        <v>11</v>
      </c>
      <c r="D89" s="461" t="s">
        <v>86</v>
      </c>
      <c r="E89" s="461" t="s">
        <v>87</v>
      </c>
      <c r="F89" s="461">
        <v>20486722.370000001</v>
      </c>
      <c r="G89" s="461">
        <v>20486722.370000001</v>
      </c>
      <c r="H89" s="461"/>
      <c r="I89" s="461">
        <v>1</v>
      </c>
      <c r="J89" s="393">
        <v>1</v>
      </c>
      <c r="K89" s="363"/>
    </row>
    <row r="90" spans="2:11" x14ac:dyDescent="0.25">
      <c r="B90" s="461">
        <v>14</v>
      </c>
      <c r="C90" s="461" t="s">
        <v>11</v>
      </c>
      <c r="D90" s="461" t="s">
        <v>86</v>
      </c>
      <c r="E90" s="461" t="s">
        <v>97</v>
      </c>
      <c r="F90" s="461">
        <v>19512597.370000001</v>
      </c>
      <c r="G90" s="461">
        <v>19512597.370000001</v>
      </c>
      <c r="H90" s="461"/>
      <c r="I90" s="461">
        <v>1</v>
      </c>
      <c r="J90" s="393">
        <v>1</v>
      </c>
      <c r="K90" s="363"/>
    </row>
    <row r="91" spans="2:11" x14ac:dyDescent="0.25">
      <c r="B91" s="461">
        <v>14</v>
      </c>
      <c r="C91" s="461" t="s">
        <v>65</v>
      </c>
      <c r="D91" s="461" t="s">
        <v>65</v>
      </c>
      <c r="E91" s="461" t="s">
        <v>460</v>
      </c>
      <c r="F91" s="461">
        <v>18661297.370000001</v>
      </c>
      <c r="G91" s="461">
        <v>18661297.370000001</v>
      </c>
      <c r="H91" s="461"/>
      <c r="I91" s="461">
        <v>1</v>
      </c>
      <c r="J91" s="393">
        <v>1</v>
      </c>
      <c r="K91" s="363"/>
    </row>
    <row r="92" spans="2:11" x14ac:dyDescent="0.25">
      <c r="B92" s="461">
        <v>14</v>
      </c>
      <c r="C92" s="461" t="s">
        <v>100</v>
      </c>
      <c r="D92" s="461" t="s">
        <v>102</v>
      </c>
      <c r="E92" s="461" t="s">
        <v>68</v>
      </c>
      <c r="F92" s="461">
        <v>20486722.370000001</v>
      </c>
      <c r="G92" s="461">
        <v>20486722.370000001</v>
      </c>
      <c r="H92" s="461"/>
      <c r="I92" s="461">
        <v>1</v>
      </c>
      <c r="J92" s="393">
        <v>1</v>
      </c>
      <c r="K92" s="363"/>
    </row>
    <row r="93" spans="2:11" x14ac:dyDescent="0.25">
      <c r="B93" s="461">
        <v>27</v>
      </c>
      <c r="C93" s="461" t="s">
        <v>98</v>
      </c>
      <c r="D93" s="461" t="s">
        <v>104</v>
      </c>
      <c r="E93" s="461" t="s">
        <v>336</v>
      </c>
      <c r="F93" s="461">
        <v>12584946.960000001</v>
      </c>
      <c r="G93" s="461">
        <v>12584946.960000001</v>
      </c>
      <c r="H93" s="461"/>
      <c r="I93" s="461">
        <v>1</v>
      </c>
      <c r="J93" s="393">
        <v>1</v>
      </c>
      <c r="K93" s="363"/>
    </row>
    <row r="94" spans="2:11" x14ac:dyDescent="0.25">
      <c r="B94" s="461">
        <v>27</v>
      </c>
      <c r="C94" s="461" t="s">
        <v>65</v>
      </c>
      <c r="D94" s="461" t="s">
        <v>89</v>
      </c>
      <c r="E94" s="461" t="s">
        <v>456</v>
      </c>
      <c r="F94" s="461">
        <v>13167083.359999999</v>
      </c>
      <c r="G94" s="461">
        <v>13167083.359999999</v>
      </c>
      <c r="H94" s="461"/>
      <c r="I94" s="461">
        <v>1</v>
      </c>
      <c r="J94" s="393">
        <v>1</v>
      </c>
      <c r="K94" s="363"/>
    </row>
    <row r="95" spans="2:11" x14ac:dyDescent="0.25">
      <c r="B95" s="461">
        <v>28</v>
      </c>
      <c r="C95" s="461" t="s">
        <v>11</v>
      </c>
      <c r="D95" s="461" t="s">
        <v>86</v>
      </c>
      <c r="E95" s="461" t="s">
        <v>87</v>
      </c>
      <c r="F95" s="461">
        <v>17487967.838750001</v>
      </c>
      <c r="G95" s="461">
        <v>17487967.838750001</v>
      </c>
      <c r="H95" s="461"/>
      <c r="I95" s="461">
        <v>8</v>
      </c>
      <c r="J95" s="393">
        <v>8</v>
      </c>
      <c r="K95" s="363"/>
    </row>
    <row r="96" spans="2:11" x14ac:dyDescent="0.25">
      <c r="B96" s="461">
        <v>32</v>
      </c>
      <c r="C96" s="461" t="s">
        <v>98</v>
      </c>
      <c r="D96" s="461" t="s">
        <v>364</v>
      </c>
      <c r="E96" s="461" t="s">
        <v>365</v>
      </c>
      <c r="F96" s="461">
        <v>20537474.210000001</v>
      </c>
      <c r="G96" s="461">
        <v>20537474.210000001</v>
      </c>
      <c r="H96" s="461"/>
      <c r="I96" s="461">
        <v>1</v>
      </c>
      <c r="J96" s="393">
        <v>1</v>
      </c>
      <c r="K96" s="363"/>
    </row>
    <row r="97" spans="2:11" x14ac:dyDescent="0.25">
      <c r="B97" s="461">
        <v>32</v>
      </c>
      <c r="C97" s="461" t="s">
        <v>98</v>
      </c>
      <c r="D97" s="461" t="s">
        <v>364</v>
      </c>
      <c r="E97" s="461" t="s">
        <v>461</v>
      </c>
      <c r="F97" s="461">
        <v>20423038.120000001</v>
      </c>
      <c r="G97" s="461">
        <v>20475597.91</v>
      </c>
      <c r="H97" s="461"/>
      <c r="I97" s="461">
        <v>1</v>
      </c>
      <c r="J97" s="393">
        <v>1</v>
      </c>
      <c r="K97" s="363"/>
    </row>
    <row r="98" spans="2:11" x14ac:dyDescent="0.25">
      <c r="B98" s="461">
        <v>32</v>
      </c>
      <c r="C98" s="461" t="s">
        <v>11</v>
      </c>
      <c r="D98" s="461" t="s">
        <v>76</v>
      </c>
      <c r="E98" s="461" t="s">
        <v>354</v>
      </c>
      <c r="F98" s="461">
        <v>20977145.379999999</v>
      </c>
      <c r="G98" s="461">
        <v>20977145.379999999</v>
      </c>
      <c r="H98" s="461"/>
      <c r="I98" s="461">
        <v>1</v>
      </c>
      <c r="J98" s="393">
        <v>1</v>
      </c>
      <c r="K98" s="363"/>
    </row>
    <row r="99" spans="2:11" x14ac:dyDescent="0.25">
      <c r="B99" s="461">
        <v>32</v>
      </c>
      <c r="C99" s="461" t="s">
        <v>11</v>
      </c>
      <c r="D99" s="461" t="s">
        <v>86</v>
      </c>
      <c r="E99" s="461" t="s">
        <v>387</v>
      </c>
      <c r="F99" s="461">
        <v>18036070.920000002</v>
      </c>
      <c r="G99" s="461">
        <v>18036070.920000002</v>
      </c>
      <c r="H99" s="461"/>
      <c r="I99" s="461">
        <v>1</v>
      </c>
      <c r="J99" s="393">
        <v>1</v>
      </c>
      <c r="K99" s="363"/>
    </row>
    <row r="100" spans="2:11" x14ac:dyDescent="0.25">
      <c r="B100" s="461">
        <v>32</v>
      </c>
      <c r="C100" s="461" t="s">
        <v>13</v>
      </c>
      <c r="D100" s="461" t="s">
        <v>101</v>
      </c>
      <c r="E100" s="461" t="s">
        <v>348</v>
      </c>
      <c r="F100" s="461">
        <v>16896017.809999999</v>
      </c>
      <c r="G100" s="461">
        <v>16896017.809999999</v>
      </c>
      <c r="H100" s="461"/>
      <c r="I100" s="461">
        <v>1</v>
      </c>
      <c r="J100" s="393">
        <v>1</v>
      </c>
      <c r="K100" s="363"/>
    </row>
    <row r="101" spans="2:11" x14ac:dyDescent="0.25">
      <c r="B101" s="461">
        <v>32</v>
      </c>
      <c r="C101" s="461" t="s">
        <v>65</v>
      </c>
      <c r="D101" s="461" t="s">
        <v>462</v>
      </c>
      <c r="E101" s="461" t="s">
        <v>463</v>
      </c>
      <c r="F101" s="461">
        <v>15256976.68</v>
      </c>
      <c r="G101" s="461">
        <v>15256976.68</v>
      </c>
      <c r="H101" s="461"/>
      <c r="I101" s="461">
        <v>4</v>
      </c>
      <c r="J101" s="393">
        <v>4</v>
      </c>
      <c r="K101" s="363"/>
    </row>
    <row r="102" spans="2:11" x14ac:dyDescent="0.25">
      <c r="B102" s="461">
        <v>87</v>
      </c>
      <c r="C102" s="461" t="s">
        <v>65</v>
      </c>
      <c r="D102" s="461" t="s">
        <v>80</v>
      </c>
      <c r="E102" s="461" t="s">
        <v>90</v>
      </c>
      <c r="F102" s="461">
        <v>19158931.379999999</v>
      </c>
      <c r="G102" s="461">
        <v>19158931.379999999</v>
      </c>
      <c r="H102" s="461"/>
      <c r="I102" s="461">
        <v>1</v>
      </c>
      <c r="J102" s="393">
        <v>1</v>
      </c>
      <c r="K102" s="363"/>
    </row>
    <row r="103" spans="2:11" x14ac:dyDescent="0.25">
      <c r="B103" s="461">
        <v>87</v>
      </c>
      <c r="C103" s="461" t="s">
        <v>65</v>
      </c>
      <c r="D103" s="461" t="s">
        <v>80</v>
      </c>
      <c r="E103" s="461" t="s">
        <v>464</v>
      </c>
      <c r="F103" s="461">
        <v>17217267.52</v>
      </c>
      <c r="G103" s="461">
        <v>17217267.52</v>
      </c>
      <c r="H103" s="461"/>
      <c r="I103" s="461">
        <v>3</v>
      </c>
      <c r="J103" s="393">
        <v>3</v>
      </c>
      <c r="K103" s="363"/>
    </row>
    <row r="104" spans="2:11" x14ac:dyDescent="0.25">
      <c r="B104" s="461">
        <v>93</v>
      </c>
      <c r="C104" s="461" t="s">
        <v>98</v>
      </c>
      <c r="D104" s="461" t="s">
        <v>98</v>
      </c>
      <c r="E104" s="461" t="s">
        <v>417</v>
      </c>
      <c r="F104" s="461">
        <v>27345802.82</v>
      </c>
      <c r="G104" s="461">
        <v>27670802.82</v>
      </c>
      <c r="H104" s="461"/>
      <c r="I104" s="461">
        <v>1</v>
      </c>
      <c r="J104" s="393">
        <v>1</v>
      </c>
      <c r="K104" s="363"/>
    </row>
    <row r="105" spans="2:11" x14ac:dyDescent="0.25">
      <c r="B105" s="461">
        <v>93</v>
      </c>
      <c r="C105" s="461" t="s">
        <v>98</v>
      </c>
      <c r="D105" s="461" t="s">
        <v>249</v>
      </c>
      <c r="E105" s="461" t="s">
        <v>249</v>
      </c>
      <c r="F105" s="461">
        <v>24003288.059999999</v>
      </c>
      <c r="G105" s="461">
        <v>24182590.074999999</v>
      </c>
      <c r="H105" s="461"/>
      <c r="I105" s="461">
        <v>2</v>
      </c>
      <c r="J105" s="393">
        <v>2</v>
      </c>
      <c r="K105" s="363"/>
    </row>
    <row r="106" spans="2:11" x14ac:dyDescent="0.25">
      <c r="B106" s="461">
        <v>93</v>
      </c>
      <c r="C106" s="461" t="s">
        <v>98</v>
      </c>
      <c r="D106" s="461" t="s">
        <v>104</v>
      </c>
      <c r="E106" s="461" t="s">
        <v>450</v>
      </c>
      <c r="F106" s="461">
        <v>20082413.530000001</v>
      </c>
      <c r="G106" s="461">
        <v>20082413.530000001</v>
      </c>
      <c r="H106" s="461"/>
      <c r="I106" s="461">
        <v>1</v>
      </c>
      <c r="J106" s="393">
        <v>1</v>
      </c>
      <c r="K106" s="363"/>
    </row>
    <row r="107" spans="2:11" x14ac:dyDescent="0.25">
      <c r="B107" s="461">
        <v>93</v>
      </c>
      <c r="C107" s="461" t="s">
        <v>11</v>
      </c>
      <c r="D107" s="461" t="s">
        <v>76</v>
      </c>
      <c r="E107" s="461" t="s">
        <v>418</v>
      </c>
      <c r="F107" s="461">
        <v>21172076.84</v>
      </c>
      <c r="G107" s="461">
        <v>21492463.68</v>
      </c>
      <c r="H107" s="461"/>
      <c r="I107" s="461">
        <v>1</v>
      </c>
      <c r="J107" s="393">
        <v>1</v>
      </c>
      <c r="K107" s="363"/>
    </row>
    <row r="108" spans="2:11" x14ac:dyDescent="0.25">
      <c r="B108" s="461">
        <v>93</v>
      </c>
      <c r="C108" s="461" t="s">
        <v>11</v>
      </c>
      <c r="D108" s="461" t="s">
        <v>86</v>
      </c>
      <c r="E108" s="461" t="s">
        <v>95</v>
      </c>
      <c r="F108" s="461">
        <v>18410480</v>
      </c>
      <c r="G108" s="461">
        <v>18410480</v>
      </c>
      <c r="H108" s="461"/>
      <c r="I108" s="461">
        <v>1</v>
      </c>
      <c r="J108" s="393">
        <v>1</v>
      </c>
      <c r="K108" s="363"/>
    </row>
    <row r="109" spans="2:11" x14ac:dyDescent="0.25">
      <c r="B109" s="461">
        <v>93</v>
      </c>
      <c r="C109" s="461" t="s">
        <v>11</v>
      </c>
      <c r="D109" s="461" t="s">
        <v>465</v>
      </c>
      <c r="E109" s="461" t="s">
        <v>466</v>
      </c>
      <c r="F109" s="461">
        <v>14316366.41</v>
      </c>
      <c r="G109" s="461">
        <v>14316366.41</v>
      </c>
      <c r="H109" s="461"/>
      <c r="I109" s="461">
        <v>1</v>
      </c>
      <c r="J109" s="393">
        <v>1</v>
      </c>
      <c r="K109" s="363"/>
    </row>
    <row r="110" spans="2:11" x14ac:dyDescent="0.25">
      <c r="B110" s="461">
        <v>93</v>
      </c>
      <c r="C110" s="461" t="s">
        <v>11</v>
      </c>
      <c r="D110" s="461" t="s">
        <v>77</v>
      </c>
      <c r="E110" s="461" t="s">
        <v>77</v>
      </c>
      <c r="F110" s="461">
        <v>22474931.688999999</v>
      </c>
      <c r="G110" s="461">
        <v>22529143.822000001</v>
      </c>
      <c r="H110" s="461"/>
      <c r="I110" s="461">
        <v>10</v>
      </c>
      <c r="J110" s="393">
        <v>10</v>
      </c>
      <c r="K110" s="363"/>
    </row>
    <row r="111" spans="2:11" x14ac:dyDescent="0.25">
      <c r="B111" s="461">
        <v>93</v>
      </c>
      <c r="C111" s="461" t="s">
        <v>12</v>
      </c>
      <c r="D111" s="461" t="s">
        <v>78</v>
      </c>
      <c r="E111" s="461" t="s">
        <v>78</v>
      </c>
      <c r="F111" s="461">
        <v>29272952.2005</v>
      </c>
      <c r="G111" s="461">
        <v>29382200.621750001</v>
      </c>
      <c r="H111" s="461"/>
      <c r="I111" s="461">
        <v>40</v>
      </c>
      <c r="J111" s="393">
        <v>40</v>
      </c>
      <c r="K111" s="363"/>
    </row>
    <row r="112" spans="2:11" x14ac:dyDescent="0.25">
      <c r="B112" s="461">
        <v>93</v>
      </c>
      <c r="C112" s="461" t="s">
        <v>13</v>
      </c>
      <c r="D112" s="461" t="s">
        <v>101</v>
      </c>
      <c r="E112" s="461" t="s">
        <v>348</v>
      </c>
      <c r="F112" s="461">
        <v>15965113.265000001</v>
      </c>
      <c r="G112" s="461">
        <v>16095049.945</v>
      </c>
      <c r="H112" s="461"/>
      <c r="I112" s="461">
        <v>2</v>
      </c>
      <c r="J112" s="393">
        <v>2</v>
      </c>
      <c r="K112" s="363"/>
    </row>
    <row r="113" spans="2:11" x14ac:dyDescent="0.25">
      <c r="B113" s="461">
        <v>93</v>
      </c>
      <c r="C113" s="461" t="s">
        <v>65</v>
      </c>
      <c r="D113" s="461" t="s">
        <v>65</v>
      </c>
      <c r="E113" s="461" t="s">
        <v>342</v>
      </c>
      <c r="F113" s="461">
        <v>21143453.469999999</v>
      </c>
      <c r="G113" s="461">
        <v>21143453.469999999</v>
      </c>
      <c r="H113" s="461"/>
      <c r="I113" s="461">
        <v>2</v>
      </c>
      <c r="J113" s="393">
        <v>2</v>
      </c>
      <c r="K113" s="363"/>
    </row>
    <row r="114" spans="2:11" x14ac:dyDescent="0.25">
      <c r="B114" s="461">
        <v>93</v>
      </c>
      <c r="C114" s="461" t="s">
        <v>65</v>
      </c>
      <c r="D114" s="461" t="s">
        <v>404</v>
      </c>
      <c r="E114" s="461" t="s">
        <v>405</v>
      </c>
      <c r="F114" s="461">
        <v>21541413.254999999</v>
      </c>
      <c r="G114" s="461">
        <v>21636409.609999999</v>
      </c>
      <c r="H114" s="461"/>
      <c r="I114" s="461">
        <v>2</v>
      </c>
      <c r="J114" s="393">
        <v>2</v>
      </c>
      <c r="K114" s="363"/>
    </row>
    <row r="115" spans="2:11" x14ac:dyDescent="0.25">
      <c r="B115" s="461">
        <v>93</v>
      </c>
      <c r="C115" s="461" t="s">
        <v>65</v>
      </c>
      <c r="D115" s="461" t="s">
        <v>67</v>
      </c>
      <c r="E115" s="461" t="s">
        <v>327</v>
      </c>
      <c r="F115" s="461">
        <v>15765390.630000001</v>
      </c>
      <c r="G115" s="461">
        <v>15902700.9</v>
      </c>
      <c r="H115" s="461"/>
      <c r="I115" s="461">
        <v>1</v>
      </c>
      <c r="J115" s="393">
        <v>1</v>
      </c>
      <c r="K115" s="363"/>
    </row>
    <row r="116" spans="2:11" x14ac:dyDescent="0.25">
      <c r="B116" s="461">
        <v>93</v>
      </c>
      <c r="C116" s="461" t="s">
        <v>100</v>
      </c>
      <c r="D116" s="461" t="s">
        <v>102</v>
      </c>
      <c r="E116" s="461" t="s">
        <v>110</v>
      </c>
      <c r="F116" s="461">
        <v>19196767.239999998</v>
      </c>
      <c r="G116" s="461">
        <v>19456767.239999998</v>
      </c>
      <c r="H116" s="461"/>
      <c r="I116" s="461">
        <v>1</v>
      </c>
      <c r="J116" s="393">
        <v>1</v>
      </c>
      <c r="K116" s="363"/>
    </row>
    <row r="117" spans="2:11" x14ac:dyDescent="0.25">
      <c r="B117" s="461">
        <v>93</v>
      </c>
      <c r="C117" s="461" t="s">
        <v>100</v>
      </c>
      <c r="D117" s="461" t="s">
        <v>102</v>
      </c>
      <c r="E117" s="461" t="s">
        <v>68</v>
      </c>
      <c r="F117" s="461">
        <v>16327220</v>
      </c>
      <c r="G117" s="461">
        <v>16447220</v>
      </c>
      <c r="H117" s="461"/>
      <c r="I117" s="461">
        <v>1</v>
      </c>
      <c r="J117" s="393">
        <v>1</v>
      </c>
      <c r="K117" s="363"/>
    </row>
    <row r="118" spans="2:11" x14ac:dyDescent="0.25">
      <c r="B118" s="461">
        <v>93</v>
      </c>
      <c r="C118" s="461" t="s">
        <v>100</v>
      </c>
      <c r="D118" s="461" t="s">
        <v>102</v>
      </c>
      <c r="E118" s="461" t="s">
        <v>83</v>
      </c>
      <c r="F118" s="461">
        <v>16475556.960000001</v>
      </c>
      <c r="G118" s="461">
        <v>16608411.1</v>
      </c>
      <c r="H118" s="461"/>
      <c r="I118" s="461">
        <v>1</v>
      </c>
      <c r="J118" s="393">
        <v>1</v>
      </c>
      <c r="K118" s="363"/>
    </row>
    <row r="119" spans="2:11" x14ac:dyDescent="0.25">
      <c r="B119" s="461">
        <v>93</v>
      </c>
      <c r="C119" s="461" t="s">
        <v>100</v>
      </c>
      <c r="D119" s="461" t="s">
        <v>102</v>
      </c>
      <c r="E119" s="461" t="s">
        <v>69</v>
      </c>
      <c r="F119" s="461">
        <v>19948924.620000001</v>
      </c>
      <c r="G119" s="461">
        <v>20201424.620000001</v>
      </c>
      <c r="H119" s="461"/>
      <c r="I119" s="461">
        <v>2</v>
      </c>
      <c r="J119" s="393">
        <v>2</v>
      </c>
      <c r="K119" s="363"/>
    </row>
    <row r="120" spans="2:11" x14ac:dyDescent="0.25">
      <c r="B120" s="461">
        <v>93</v>
      </c>
      <c r="C120" s="461" t="s">
        <v>100</v>
      </c>
      <c r="D120" s="461" t="s">
        <v>103</v>
      </c>
      <c r="E120" s="461" t="s">
        <v>103</v>
      </c>
      <c r="F120" s="461">
        <v>16700176.085000001</v>
      </c>
      <c r="G120" s="461">
        <v>16940852.170000002</v>
      </c>
      <c r="H120" s="461"/>
      <c r="I120" s="461">
        <v>2</v>
      </c>
      <c r="J120" s="393">
        <v>2</v>
      </c>
      <c r="K120" s="363"/>
    </row>
    <row r="121" spans="2:11" x14ac:dyDescent="0.25">
      <c r="B121" s="461">
        <v>110</v>
      </c>
      <c r="C121" s="461" t="s">
        <v>65</v>
      </c>
      <c r="D121" s="461" t="s">
        <v>80</v>
      </c>
      <c r="E121" s="461" t="s">
        <v>458</v>
      </c>
      <c r="F121" s="461">
        <v>17358343.25</v>
      </c>
      <c r="G121" s="461">
        <v>17358343.25</v>
      </c>
      <c r="H121" s="461"/>
      <c r="I121" s="461">
        <v>1</v>
      </c>
      <c r="J121" s="393">
        <v>1</v>
      </c>
      <c r="K121" s="363"/>
    </row>
    <row r="122" spans="2:11" x14ac:dyDescent="0.25">
      <c r="B122" s="461">
        <v>4</v>
      </c>
      <c r="C122" s="461" t="s">
        <v>98</v>
      </c>
      <c r="D122" s="461" t="s">
        <v>98</v>
      </c>
      <c r="E122" s="461" t="s">
        <v>467</v>
      </c>
      <c r="F122" s="461">
        <v>7630000</v>
      </c>
      <c r="G122" s="461">
        <v>7750000</v>
      </c>
      <c r="H122" s="461">
        <v>1</v>
      </c>
      <c r="I122" s="461"/>
      <c r="K122" s="363"/>
    </row>
    <row r="123" spans="2:11" x14ac:dyDescent="0.25">
      <c r="B123" s="461">
        <v>4</v>
      </c>
      <c r="C123" s="461" t="s">
        <v>98</v>
      </c>
      <c r="D123" s="461" t="s">
        <v>328</v>
      </c>
      <c r="E123" s="461" t="s">
        <v>329</v>
      </c>
      <c r="F123" s="461">
        <v>7630000</v>
      </c>
      <c r="G123" s="461">
        <v>7780000</v>
      </c>
      <c r="H123" s="461">
        <v>1</v>
      </c>
      <c r="I123" s="461"/>
      <c r="K123" s="363"/>
    </row>
    <row r="124" spans="2:11" x14ac:dyDescent="0.25">
      <c r="B124" s="461">
        <v>4</v>
      </c>
      <c r="C124" s="461" t="s">
        <v>98</v>
      </c>
      <c r="D124" s="461" t="s">
        <v>84</v>
      </c>
      <c r="E124" s="461" t="s">
        <v>468</v>
      </c>
      <c r="F124" s="461">
        <v>7630000</v>
      </c>
      <c r="G124" s="461">
        <v>7780000</v>
      </c>
      <c r="H124" s="461">
        <v>1</v>
      </c>
      <c r="I124" s="461"/>
      <c r="K124" s="363"/>
    </row>
    <row r="125" spans="2:11" x14ac:dyDescent="0.25">
      <c r="B125" s="461">
        <v>4</v>
      </c>
      <c r="C125" s="461" t="s">
        <v>98</v>
      </c>
      <c r="D125" s="461" t="s">
        <v>104</v>
      </c>
      <c r="E125" s="461" t="s">
        <v>85</v>
      </c>
      <c r="F125" s="461">
        <v>7630000</v>
      </c>
      <c r="G125" s="461">
        <v>7750000</v>
      </c>
      <c r="H125" s="461">
        <v>1</v>
      </c>
      <c r="I125" s="461"/>
      <c r="K125" s="363"/>
    </row>
    <row r="126" spans="2:11" x14ac:dyDescent="0.25">
      <c r="B126" s="461">
        <v>4</v>
      </c>
      <c r="C126" s="461" t="s">
        <v>98</v>
      </c>
      <c r="D126" s="461" t="s">
        <v>104</v>
      </c>
      <c r="E126" s="461" t="s">
        <v>73</v>
      </c>
      <c r="F126" s="461">
        <v>7628000</v>
      </c>
      <c r="G126" s="461">
        <v>8110000</v>
      </c>
      <c r="H126" s="461">
        <v>3</v>
      </c>
      <c r="I126" s="461"/>
      <c r="K126" s="363"/>
    </row>
    <row r="127" spans="2:11" x14ac:dyDescent="0.25">
      <c r="B127" s="461">
        <v>4</v>
      </c>
      <c r="C127" s="461" t="s">
        <v>98</v>
      </c>
      <c r="D127" s="461" t="s">
        <v>104</v>
      </c>
      <c r="E127" s="461" t="s">
        <v>406</v>
      </c>
      <c r="F127" s="461">
        <v>7630000</v>
      </c>
      <c r="G127" s="461">
        <v>8960671.0199999996</v>
      </c>
      <c r="H127" s="461">
        <v>1</v>
      </c>
      <c r="I127" s="461"/>
      <c r="K127" s="363"/>
    </row>
    <row r="128" spans="2:11" x14ac:dyDescent="0.25">
      <c r="B128" s="461">
        <v>4</v>
      </c>
      <c r="C128" s="461" t="s">
        <v>98</v>
      </c>
      <c r="D128" s="461" t="s">
        <v>104</v>
      </c>
      <c r="E128" s="461" t="s">
        <v>450</v>
      </c>
      <c r="F128" s="461">
        <v>7616500</v>
      </c>
      <c r="G128" s="461">
        <v>7905000</v>
      </c>
      <c r="H128" s="461">
        <v>2</v>
      </c>
      <c r="I128" s="461"/>
      <c r="K128" s="363"/>
    </row>
    <row r="129" spans="2:11" x14ac:dyDescent="0.25">
      <c r="B129" s="461">
        <v>4</v>
      </c>
      <c r="C129" s="461" t="s">
        <v>98</v>
      </c>
      <c r="D129" s="461" t="s">
        <v>104</v>
      </c>
      <c r="E129" s="461" t="s">
        <v>350</v>
      </c>
      <c r="F129" s="461">
        <v>7630000</v>
      </c>
      <c r="G129" s="461">
        <v>7766530.5800000001</v>
      </c>
      <c r="H129" s="461">
        <v>2</v>
      </c>
      <c r="I129" s="461"/>
      <c r="K129" s="363"/>
    </row>
    <row r="130" spans="2:11" x14ac:dyDescent="0.25">
      <c r="B130" s="461">
        <v>4</v>
      </c>
      <c r="C130" s="461" t="s">
        <v>98</v>
      </c>
      <c r="D130" s="461" t="s">
        <v>104</v>
      </c>
      <c r="E130" s="461" t="s">
        <v>469</v>
      </c>
      <c r="F130" s="461">
        <v>7630000</v>
      </c>
      <c r="G130" s="461">
        <v>7770000</v>
      </c>
      <c r="H130" s="461">
        <v>1</v>
      </c>
      <c r="I130" s="461"/>
      <c r="K130" s="363"/>
    </row>
    <row r="131" spans="2:11" x14ac:dyDescent="0.25">
      <c r="B131" s="461">
        <v>4</v>
      </c>
      <c r="C131" s="461" t="s">
        <v>11</v>
      </c>
      <c r="D131" s="461" t="s">
        <v>11</v>
      </c>
      <c r="E131" s="461" t="s">
        <v>81</v>
      </c>
      <c r="F131" s="461">
        <v>7624000</v>
      </c>
      <c r="G131" s="461">
        <v>7780000</v>
      </c>
      <c r="H131" s="461">
        <v>1</v>
      </c>
      <c r="I131" s="461"/>
      <c r="K131" s="363"/>
    </row>
    <row r="132" spans="2:11" x14ac:dyDescent="0.25">
      <c r="B132" s="461">
        <v>4</v>
      </c>
      <c r="C132" s="461" t="s">
        <v>11</v>
      </c>
      <c r="D132" s="461" t="s">
        <v>75</v>
      </c>
      <c r="E132" s="461" t="s">
        <v>111</v>
      </c>
      <c r="F132" s="461">
        <v>7630000</v>
      </c>
      <c r="G132" s="461">
        <v>7750000</v>
      </c>
      <c r="H132" s="461">
        <v>1</v>
      </c>
      <c r="I132" s="461"/>
      <c r="K132" s="363"/>
    </row>
    <row r="133" spans="2:11" x14ac:dyDescent="0.25">
      <c r="B133" s="461">
        <v>4</v>
      </c>
      <c r="C133" s="461" t="s">
        <v>11</v>
      </c>
      <c r="D133" s="461" t="s">
        <v>266</v>
      </c>
      <c r="E133" s="461" t="s">
        <v>261</v>
      </c>
      <c r="F133" s="461">
        <v>7630000</v>
      </c>
      <c r="G133" s="461">
        <v>7750000</v>
      </c>
      <c r="H133" s="461">
        <v>1</v>
      </c>
      <c r="I133" s="461"/>
      <c r="J133" s="394"/>
      <c r="K133" s="392"/>
    </row>
    <row r="134" spans="2:11" x14ac:dyDescent="0.25">
      <c r="B134" s="461">
        <v>4</v>
      </c>
      <c r="C134" s="461" t="s">
        <v>11</v>
      </c>
      <c r="D134" s="461" t="s">
        <v>86</v>
      </c>
      <c r="E134" s="461" t="s">
        <v>94</v>
      </c>
      <c r="F134" s="461">
        <v>7630000</v>
      </c>
      <c r="G134" s="461">
        <v>7930000</v>
      </c>
      <c r="H134" s="461">
        <v>1</v>
      </c>
      <c r="I134" s="461"/>
      <c r="K134" s="363"/>
    </row>
    <row r="135" spans="2:11" x14ac:dyDescent="0.25">
      <c r="B135" s="461">
        <v>4</v>
      </c>
      <c r="C135" s="461" t="s">
        <v>11</v>
      </c>
      <c r="D135" s="461" t="s">
        <v>86</v>
      </c>
      <c r="E135" s="461" t="s">
        <v>87</v>
      </c>
      <c r="F135" s="461">
        <v>7581000</v>
      </c>
      <c r="G135" s="461">
        <v>7750000</v>
      </c>
      <c r="H135" s="461">
        <v>1</v>
      </c>
      <c r="I135" s="461"/>
      <c r="K135" s="363"/>
    </row>
    <row r="136" spans="2:11" x14ac:dyDescent="0.25">
      <c r="B136" s="461">
        <v>4</v>
      </c>
      <c r="C136" s="461" t="s">
        <v>11</v>
      </c>
      <c r="D136" s="461" t="s">
        <v>86</v>
      </c>
      <c r="E136" s="461" t="s">
        <v>96</v>
      </c>
      <c r="F136" s="461">
        <v>7576000</v>
      </c>
      <c r="G136" s="461">
        <v>7750000</v>
      </c>
      <c r="H136" s="461">
        <v>1</v>
      </c>
      <c r="I136" s="461"/>
      <c r="K136" s="363"/>
    </row>
    <row r="137" spans="2:11" x14ac:dyDescent="0.25">
      <c r="B137" s="461">
        <v>4</v>
      </c>
      <c r="C137" s="461" t="s">
        <v>11</v>
      </c>
      <c r="D137" s="461" t="s">
        <v>86</v>
      </c>
      <c r="E137" s="461" t="s">
        <v>105</v>
      </c>
      <c r="F137" s="461">
        <v>7630000</v>
      </c>
      <c r="G137" s="461">
        <v>7750000</v>
      </c>
      <c r="H137" s="461">
        <v>2</v>
      </c>
      <c r="I137" s="461"/>
      <c r="K137" s="363"/>
    </row>
    <row r="138" spans="2:11" x14ac:dyDescent="0.25">
      <c r="B138" s="461">
        <v>4</v>
      </c>
      <c r="C138" s="461" t="s">
        <v>11</v>
      </c>
      <c r="D138" s="461" t="s">
        <v>86</v>
      </c>
      <c r="E138" s="461" t="s">
        <v>470</v>
      </c>
      <c r="F138" s="461">
        <v>7280500</v>
      </c>
      <c r="G138" s="461">
        <v>7765000</v>
      </c>
      <c r="H138" s="461">
        <v>2</v>
      </c>
      <c r="I138" s="461"/>
      <c r="K138" s="363"/>
    </row>
    <row r="139" spans="2:11" x14ac:dyDescent="0.25">
      <c r="B139" s="461">
        <v>4</v>
      </c>
      <c r="C139" s="461" t="s">
        <v>11</v>
      </c>
      <c r="D139" s="461" t="s">
        <v>86</v>
      </c>
      <c r="E139" s="461" t="s">
        <v>387</v>
      </c>
      <c r="F139" s="461">
        <v>7630000</v>
      </c>
      <c r="G139" s="461">
        <v>7930000</v>
      </c>
      <c r="H139" s="461">
        <v>1</v>
      </c>
      <c r="I139" s="461"/>
      <c r="K139" s="363"/>
    </row>
    <row r="140" spans="2:11" x14ac:dyDescent="0.25">
      <c r="B140" s="461">
        <v>4</v>
      </c>
      <c r="C140" s="461" t="s">
        <v>11</v>
      </c>
      <c r="D140" s="461" t="s">
        <v>86</v>
      </c>
      <c r="E140" s="461" t="s">
        <v>402</v>
      </c>
      <c r="F140" s="461">
        <v>6282000</v>
      </c>
      <c r="G140" s="461">
        <v>7780000</v>
      </c>
      <c r="H140" s="461">
        <v>1</v>
      </c>
      <c r="I140" s="461"/>
      <c r="K140" s="363"/>
    </row>
    <row r="141" spans="2:11" x14ac:dyDescent="0.25">
      <c r="B141" s="461">
        <v>4</v>
      </c>
      <c r="C141" s="461" t="s">
        <v>11</v>
      </c>
      <c r="D141" s="461" t="s">
        <v>86</v>
      </c>
      <c r="E141" s="461" t="s">
        <v>97</v>
      </c>
      <c r="F141" s="461">
        <v>7630000</v>
      </c>
      <c r="G141" s="461">
        <v>7750000</v>
      </c>
      <c r="H141" s="461">
        <v>3</v>
      </c>
      <c r="I141" s="461"/>
      <c r="K141" s="363"/>
    </row>
    <row r="142" spans="2:11" x14ac:dyDescent="0.25">
      <c r="B142" s="461">
        <v>4</v>
      </c>
      <c r="C142" s="461" t="s">
        <v>11</v>
      </c>
      <c r="D142" s="461" t="s">
        <v>77</v>
      </c>
      <c r="E142" s="461" t="s">
        <v>77</v>
      </c>
      <c r="F142" s="461">
        <v>7630000</v>
      </c>
      <c r="G142" s="461">
        <v>7765000</v>
      </c>
      <c r="H142" s="461">
        <v>2</v>
      </c>
      <c r="I142" s="461"/>
      <c r="K142" s="363"/>
    </row>
    <row r="143" spans="2:11" x14ac:dyDescent="0.25">
      <c r="B143" s="461">
        <v>4</v>
      </c>
      <c r="C143" s="461" t="s">
        <v>11</v>
      </c>
      <c r="D143" s="461" t="s">
        <v>77</v>
      </c>
      <c r="E143" s="461" t="s">
        <v>356</v>
      </c>
      <c r="F143" s="461">
        <v>7597500</v>
      </c>
      <c r="G143" s="461">
        <v>7750001.0650000004</v>
      </c>
      <c r="H143" s="461">
        <v>2</v>
      </c>
      <c r="I143" s="461"/>
      <c r="K143" s="363"/>
    </row>
    <row r="144" spans="2:11" x14ac:dyDescent="0.25">
      <c r="B144" s="461">
        <v>4</v>
      </c>
      <c r="C144" s="461" t="s">
        <v>11</v>
      </c>
      <c r="D144" s="461" t="s">
        <v>77</v>
      </c>
      <c r="E144" s="461" t="s">
        <v>109</v>
      </c>
      <c r="F144" s="461">
        <v>7630000</v>
      </c>
      <c r="G144" s="461">
        <v>7750000</v>
      </c>
      <c r="H144" s="461">
        <v>3</v>
      </c>
      <c r="I144" s="461"/>
      <c r="K144" s="363"/>
    </row>
    <row r="145" spans="2:11" x14ac:dyDescent="0.25">
      <c r="B145" s="461">
        <v>4</v>
      </c>
      <c r="C145" s="461" t="s">
        <v>11</v>
      </c>
      <c r="D145" s="461" t="s">
        <v>77</v>
      </c>
      <c r="E145" s="461" t="s">
        <v>390</v>
      </c>
      <c r="F145" s="461">
        <v>7630000</v>
      </c>
      <c r="G145" s="461">
        <v>7750000</v>
      </c>
      <c r="H145" s="461">
        <v>3</v>
      </c>
      <c r="I145" s="461"/>
      <c r="K145" s="363"/>
    </row>
    <row r="146" spans="2:11" x14ac:dyDescent="0.25">
      <c r="B146" s="461">
        <v>4</v>
      </c>
      <c r="C146" s="461" t="s">
        <v>11</v>
      </c>
      <c r="D146" s="461" t="s">
        <v>77</v>
      </c>
      <c r="E146" s="461" t="s">
        <v>370</v>
      </c>
      <c r="F146" s="461">
        <v>7581000</v>
      </c>
      <c r="G146" s="461">
        <v>7750000</v>
      </c>
      <c r="H146" s="461">
        <v>1</v>
      </c>
      <c r="I146" s="461"/>
      <c r="K146" s="363"/>
    </row>
    <row r="147" spans="2:11" x14ac:dyDescent="0.25">
      <c r="B147" s="461">
        <v>4</v>
      </c>
      <c r="C147" s="461" t="s">
        <v>11</v>
      </c>
      <c r="D147" s="461" t="s">
        <v>77</v>
      </c>
      <c r="E147" s="461" t="s">
        <v>341</v>
      </c>
      <c r="F147" s="461">
        <v>7630000</v>
      </c>
      <c r="G147" s="461">
        <v>7757500</v>
      </c>
      <c r="H147" s="461">
        <v>4</v>
      </c>
      <c r="I147" s="461"/>
      <c r="K147" s="363"/>
    </row>
    <row r="148" spans="2:11" x14ac:dyDescent="0.25">
      <c r="B148" s="461">
        <v>4</v>
      </c>
      <c r="C148" s="461" t="s">
        <v>11</v>
      </c>
      <c r="D148" s="461" t="s">
        <v>337</v>
      </c>
      <c r="E148" s="461" t="s">
        <v>337</v>
      </c>
      <c r="F148" s="461">
        <v>7630000</v>
      </c>
      <c r="G148" s="461">
        <v>7750000</v>
      </c>
      <c r="H148" s="461">
        <v>1</v>
      </c>
      <c r="I148" s="461"/>
      <c r="K148" s="363"/>
    </row>
    <row r="149" spans="2:11" x14ac:dyDescent="0.25">
      <c r="B149" s="461">
        <v>4</v>
      </c>
      <c r="C149" s="461" t="s">
        <v>11</v>
      </c>
      <c r="D149" s="461" t="s">
        <v>337</v>
      </c>
      <c r="E149" s="461" t="s">
        <v>471</v>
      </c>
      <c r="F149" s="461">
        <v>7315000</v>
      </c>
      <c r="G149" s="461">
        <v>7780000</v>
      </c>
      <c r="H149" s="461">
        <v>1</v>
      </c>
      <c r="I149" s="461"/>
      <c r="K149" s="363"/>
    </row>
    <row r="150" spans="2:11" x14ac:dyDescent="0.25">
      <c r="B150" s="461">
        <v>4</v>
      </c>
      <c r="C150" s="461" t="s">
        <v>11</v>
      </c>
      <c r="D150" s="461" t="s">
        <v>91</v>
      </c>
      <c r="E150" s="461" t="s">
        <v>326</v>
      </c>
      <c r="F150" s="461">
        <v>7576000</v>
      </c>
      <c r="G150" s="461">
        <v>7750000</v>
      </c>
      <c r="H150" s="461">
        <v>1</v>
      </c>
      <c r="I150" s="461"/>
      <c r="K150" s="363"/>
    </row>
    <row r="151" spans="2:11" x14ac:dyDescent="0.25">
      <c r="B151" s="461">
        <v>4</v>
      </c>
      <c r="C151" s="461" t="s">
        <v>11</v>
      </c>
      <c r="D151" s="461" t="s">
        <v>111</v>
      </c>
      <c r="E151" s="461" t="s">
        <v>392</v>
      </c>
      <c r="F151" s="461">
        <v>7565000</v>
      </c>
      <c r="G151" s="461">
        <v>7780000</v>
      </c>
      <c r="H151" s="461">
        <v>1</v>
      </c>
      <c r="I151" s="461"/>
      <c r="K151" s="363"/>
    </row>
    <row r="152" spans="2:11" x14ac:dyDescent="0.25">
      <c r="B152" s="461">
        <v>4</v>
      </c>
      <c r="C152" s="461" t="s">
        <v>12</v>
      </c>
      <c r="D152" s="461" t="s">
        <v>12</v>
      </c>
      <c r="E152" s="461" t="s">
        <v>316</v>
      </c>
      <c r="F152" s="461">
        <v>6110000</v>
      </c>
      <c r="G152" s="461">
        <v>6776965.2999999998</v>
      </c>
      <c r="H152" s="461">
        <v>1</v>
      </c>
      <c r="I152" s="461"/>
      <c r="K152" s="363"/>
    </row>
    <row r="153" spans="2:11" x14ac:dyDescent="0.25">
      <c r="B153" s="461">
        <v>4</v>
      </c>
      <c r="C153" s="461" t="s">
        <v>12</v>
      </c>
      <c r="D153" s="461" t="s">
        <v>12</v>
      </c>
      <c r="E153" s="461" t="s">
        <v>277</v>
      </c>
      <c r="F153" s="461">
        <v>6384000</v>
      </c>
      <c r="G153" s="461">
        <v>6534079</v>
      </c>
      <c r="H153" s="461">
        <v>1</v>
      </c>
      <c r="I153" s="461"/>
      <c r="K153" s="363"/>
    </row>
    <row r="154" spans="2:11" x14ac:dyDescent="0.25">
      <c r="B154" s="461">
        <v>4</v>
      </c>
      <c r="C154" s="461" t="s">
        <v>12</v>
      </c>
      <c r="D154" s="461" t="s">
        <v>276</v>
      </c>
      <c r="E154" s="461" t="s">
        <v>311</v>
      </c>
      <c r="F154" s="461">
        <v>7630000</v>
      </c>
      <c r="G154" s="461">
        <v>7780000</v>
      </c>
      <c r="H154" s="461">
        <v>1</v>
      </c>
      <c r="I154" s="461"/>
      <c r="K154" s="363"/>
    </row>
    <row r="155" spans="2:11" x14ac:dyDescent="0.25">
      <c r="B155" s="461">
        <v>4</v>
      </c>
      <c r="C155" s="461" t="s">
        <v>12</v>
      </c>
      <c r="D155" s="461" t="s">
        <v>407</v>
      </c>
      <c r="E155" s="461" t="s">
        <v>408</v>
      </c>
      <c r="F155" s="461">
        <v>7630000</v>
      </c>
      <c r="G155" s="461">
        <v>8965000</v>
      </c>
      <c r="H155" s="461">
        <v>1</v>
      </c>
      <c r="I155" s="461"/>
      <c r="K155" s="363"/>
    </row>
    <row r="156" spans="2:11" x14ac:dyDescent="0.25">
      <c r="B156" s="461">
        <v>4</v>
      </c>
      <c r="C156" s="461" t="s">
        <v>12</v>
      </c>
      <c r="D156" s="461" t="s">
        <v>363</v>
      </c>
      <c r="E156" s="461" t="s">
        <v>375</v>
      </c>
      <c r="F156" s="461">
        <v>7581000</v>
      </c>
      <c r="G156" s="461">
        <v>7711000</v>
      </c>
      <c r="H156" s="461">
        <v>1</v>
      </c>
      <c r="I156" s="461"/>
      <c r="K156" s="363"/>
    </row>
    <row r="157" spans="2:11" x14ac:dyDescent="0.25">
      <c r="B157" s="461">
        <v>4</v>
      </c>
      <c r="C157" s="461" t="s">
        <v>12</v>
      </c>
      <c r="D157" s="461" t="s">
        <v>363</v>
      </c>
      <c r="E157" s="461" t="s">
        <v>409</v>
      </c>
      <c r="F157" s="461">
        <v>7630000</v>
      </c>
      <c r="G157" s="461">
        <v>7750000</v>
      </c>
      <c r="H157" s="461">
        <v>1</v>
      </c>
      <c r="I157" s="461"/>
      <c r="K157" s="363"/>
    </row>
    <row r="158" spans="2:11" x14ac:dyDescent="0.25">
      <c r="B158" s="461">
        <v>4</v>
      </c>
      <c r="C158" s="461" t="s">
        <v>12</v>
      </c>
      <c r="D158" s="461" t="s">
        <v>363</v>
      </c>
      <c r="E158" s="461" t="s">
        <v>350</v>
      </c>
      <c r="F158" s="461">
        <v>7630000</v>
      </c>
      <c r="G158" s="461">
        <v>7780000</v>
      </c>
      <c r="H158" s="461">
        <v>2</v>
      </c>
      <c r="I158" s="461"/>
      <c r="K158" s="363"/>
    </row>
    <row r="159" spans="2:11" x14ac:dyDescent="0.25">
      <c r="B159" s="461">
        <v>4</v>
      </c>
      <c r="C159" s="461" t="s">
        <v>12</v>
      </c>
      <c r="D159" s="461" t="s">
        <v>78</v>
      </c>
      <c r="E159" s="461" t="s">
        <v>78</v>
      </c>
      <c r="F159" s="461">
        <v>7630000</v>
      </c>
      <c r="G159" s="461">
        <v>7780000</v>
      </c>
      <c r="H159" s="461">
        <v>1</v>
      </c>
      <c r="I159" s="461"/>
      <c r="K159" s="363"/>
    </row>
    <row r="160" spans="2:11" x14ac:dyDescent="0.25">
      <c r="B160" s="461">
        <v>4</v>
      </c>
      <c r="C160" s="461" t="s">
        <v>12</v>
      </c>
      <c r="D160" s="461" t="s">
        <v>78</v>
      </c>
      <c r="E160" s="461" t="s">
        <v>410</v>
      </c>
      <c r="F160" s="461">
        <v>7630000</v>
      </c>
      <c r="G160" s="461">
        <v>7750000</v>
      </c>
      <c r="H160" s="461">
        <v>1</v>
      </c>
      <c r="I160" s="461"/>
      <c r="K160" s="363"/>
    </row>
    <row r="161" spans="2:11" x14ac:dyDescent="0.25">
      <c r="B161" s="461">
        <v>4</v>
      </c>
      <c r="C161" s="461" t="s">
        <v>12</v>
      </c>
      <c r="D161" s="461" t="s">
        <v>78</v>
      </c>
      <c r="E161" s="461" t="s">
        <v>79</v>
      </c>
      <c r="F161" s="461">
        <v>7608000</v>
      </c>
      <c r="G161" s="461">
        <v>7780000</v>
      </c>
      <c r="H161" s="461">
        <v>1</v>
      </c>
      <c r="I161" s="461"/>
      <c r="K161" s="363"/>
    </row>
    <row r="162" spans="2:11" x14ac:dyDescent="0.25">
      <c r="B162" s="461">
        <v>4</v>
      </c>
      <c r="C162" s="461" t="s">
        <v>12</v>
      </c>
      <c r="D162" s="461" t="s">
        <v>78</v>
      </c>
      <c r="E162" s="461" t="s">
        <v>403</v>
      </c>
      <c r="F162" s="461">
        <v>6778333.3333333302</v>
      </c>
      <c r="G162" s="461">
        <v>6908639.5899999999</v>
      </c>
      <c r="H162" s="461">
        <v>3</v>
      </c>
      <c r="I162" s="461"/>
      <c r="K162" s="363"/>
    </row>
    <row r="163" spans="2:11" x14ac:dyDescent="0.25">
      <c r="B163" s="461">
        <v>4</v>
      </c>
      <c r="C163" s="461" t="s">
        <v>12</v>
      </c>
      <c r="D163" s="461" t="s">
        <v>78</v>
      </c>
      <c r="E163" s="461" t="s">
        <v>411</v>
      </c>
      <c r="F163" s="461">
        <v>7630000</v>
      </c>
      <c r="G163" s="461">
        <v>7750000</v>
      </c>
      <c r="H163" s="461">
        <v>1</v>
      </c>
      <c r="I163" s="461"/>
      <c r="K163" s="363"/>
    </row>
    <row r="164" spans="2:11" x14ac:dyDescent="0.25">
      <c r="B164" s="461">
        <v>4</v>
      </c>
      <c r="C164" s="461" t="s">
        <v>12</v>
      </c>
      <c r="D164" s="461" t="s">
        <v>78</v>
      </c>
      <c r="E164" s="461" t="s">
        <v>395</v>
      </c>
      <c r="F164" s="461">
        <v>7619000</v>
      </c>
      <c r="G164" s="461">
        <v>8075000</v>
      </c>
      <c r="H164" s="461">
        <v>1</v>
      </c>
      <c r="I164" s="461"/>
      <c r="K164" s="363"/>
    </row>
    <row r="165" spans="2:11" x14ac:dyDescent="0.25">
      <c r="B165" s="461">
        <v>4</v>
      </c>
      <c r="C165" s="461" t="s">
        <v>12</v>
      </c>
      <c r="D165" s="461" t="s">
        <v>347</v>
      </c>
      <c r="E165" s="461" t="s">
        <v>472</v>
      </c>
      <c r="F165" s="461">
        <v>7630000</v>
      </c>
      <c r="G165" s="461">
        <v>7780000</v>
      </c>
      <c r="H165" s="461">
        <v>1</v>
      </c>
      <c r="I165" s="461"/>
      <c r="K165" s="363"/>
    </row>
    <row r="166" spans="2:11" x14ac:dyDescent="0.25">
      <c r="B166" s="461">
        <v>4</v>
      </c>
      <c r="C166" s="461" t="s">
        <v>12</v>
      </c>
      <c r="D166" s="461" t="s">
        <v>82</v>
      </c>
      <c r="E166" s="461" t="s">
        <v>393</v>
      </c>
      <c r="F166" s="461">
        <v>7630000</v>
      </c>
      <c r="G166" s="461">
        <v>7780000</v>
      </c>
      <c r="H166" s="461">
        <v>1</v>
      </c>
      <c r="I166" s="461"/>
      <c r="K166" s="363"/>
    </row>
    <row r="167" spans="2:11" x14ac:dyDescent="0.25">
      <c r="B167" s="461">
        <v>4</v>
      </c>
      <c r="C167" s="461" t="s">
        <v>13</v>
      </c>
      <c r="D167" s="461" t="s">
        <v>74</v>
      </c>
      <c r="E167" s="461" t="s">
        <v>261</v>
      </c>
      <c r="F167" s="461">
        <v>7281000</v>
      </c>
      <c r="G167" s="461">
        <v>7401000</v>
      </c>
      <c r="H167" s="461">
        <v>1</v>
      </c>
      <c r="I167" s="461"/>
      <c r="K167" s="363"/>
    </row>
    <row r="168" spans="2:11" x14ac:dyDescent="0.25">
      <c r="B168" s="461">
        <v>4</v>
      </c>
      <c r="C168" s="461" t="s">
        <v>13</v>
      </c>
      <c r="D168" s="461" t="s">
        <v>101</v>
      </c>
      <c r="E168" s="461" t="s">
        <v>453</v>
      </c>
      <c r="F168" s="461">
        <v>7567000</v>
      </c>
      <c r="G168" s="461">
        <v>7750000</v>
      </c>
      <c r="H168" s="461">
        <v>5</v>
      </c>
      <c r="I168" s="461"/>
      <c r="K168" s="363"/>
    </row>
    <row r="169" spans="2:11" x14ac:dyDescent="0.25">
      <c r="B169" s="461">
        <v>4</v>
      </c>
      <c r="C169" s="461" t="s">
        <v>13</v>
      </c>
      <c r="D169" s="461" t="s">
        <v>101</v>
      </c>
      <c r="E169" s="461" t="s">
        <v>348</v>
      </c>
      <c r="F169" s="461">
        <v>7630000</v>
      </c>
      <c r="G169" s="461">
        <v>7756666.6666666698</v>
      </c>
      <c r="H169" s="461">
        <v>3</v>
      </c>
      <c r="I169" s="461"/>
      <c r="K169" s="363"/>
    </row>
    <row r="170" spans="2:11" x14ac:dyDescent="0.25">
      <c r="B170" s="461">
        <v>4</v>
      </c>
      <c r="C170" s="461" t="s">
        <v>13</v>
      </c>
      <c r="D170" s="461" t="s">
        <v>101</v>
      </c>
      <c r="E170" s="461" t="s">
        <v>473</v>
      </c>
      <c r="F170" s="461">
        <v>7576000</v>
      </c>
      <c r="G170" s="461">
        <v>7750000</v>
      </c>
      <c r="H170" s="461">
        <v>1</v>
      </c>
      <c r="I170" s="461"/>
      <c r="K170" s="363"/>
    </row>
    <row r="171" spans="2:11" x14ac:dyDescent="0.25">
      <c r="B171" s="461">
        <v>4</v>
      </c>
      <c r="C171" s="461" t="s">
        <v>64</v>
      </c>
      <c r="D171" s="461" t="s">
        <v>333</v>
      </c>
      <c r="E171" s="461" t="s">
        <v>474</v>
      </c>
      <c r="F171" s="461">
        <v>7630000</v>
      </c>
      <c r="G171" s="461">
        <v>7780000</v>
      </c>
      <c r="H171" s="461">
        <v>1</v>
      </c>
      <c r="I171" s="461"/>
      <c r="K171" s="363"/>
    </row>
    <row r="172" spans="2:11" x14ac:dyDescent="0.25">
      <c r="B172" s="461">
        <v>4</v>
      </c>
      <c r="C172" s="461" t="s">
        <v>64</v>
      </c>
      <c r="D172" s="461" t="s">
        <v>92</v>
      </c>
      <c r="E172" s="461" t="s">
        <v>92</v>
      </c>
      <c r="F172" s="461">
        <v>7283000</v>
      </c>
      <c r="G172" s="461">
        <v>7433000</v>
      </c>
      <c r="H172" s="461">
        <v>2</v>
      </c>
      <c r="I172" s="461"/>
      <c r="K172" s="363"/>
    </row>
    <row r="173" spans="2:11" x14ac:dyDescent="0.25">
      <c r="B173" s="461">
        <v>4</v>
      </c>
      <c r="C173" s="461" t="s">
        <v>64</v>
      </c>
      <c r="D173" s="461" t="s">
        <v>218</v>
      </c>
      <c r="E173" s="461" t="s">
        <v>218</v>
      </c>
      <c r="F173" s="461">
        <v>7630000</v>
      </c>
      <c r="G173" s="461">
        <v>7780000</v>
      </c>
      <c r="H173" s="461">
        <v>2</v>
      </c>
      <c r="I173" s="461"/>
      <c r="K173" s="363"/>
    </row>
    <row r="174" spans="2:11" x14ac:dyDescent="0.25">
      <c r="B174" s="461">
        <v>4</v>
      </c>
      <c r="C174" s="461" t="s">
        <v>64</v>
      </c>
      <c r="D174" s="461" t="s">
        <v>218</v>
      </c>
      <c r="E174" s="461" t="s">
        <v>197</v>
      </c>
      <c r="F174" s="461">
        <v>7597000</v>
      </c>
      <c r="G174" s="461">
        <v>7780000</v>
      </c>
      <c r="H174" s="461">
        <v>1</v>
      </c>
      <c r="I174" s="461"/>
      <c r="K174" s="363"/>
    </row>
    <row r="175" spans="2:11" x14ac:dyDescent="0.25">
      <c r="B175" s="461">
        <v>4</v>
      </c>
      <c r="C175" s="461" t="s">
        <v>64</v>
      </c>
      <c r="D175" s="461" t="s">
        <v>385</v>
      </c>
      <c r="E175" s="461" t="s">
        <v>386</v>
      </c>
      <c r="F175" s="461">
        <v>7630000</v>
      </c>
      <c r="G175" s="461">
        <v>7780000</v>
      </c>
      <c r="H175" s="461">
        <v>1</v>
      </c>
      <c r="I175" s="461"/>
      <c r="K175" s="363"/>
    </row>
    <row r="176" spans="2:11" x14ac:dyDescent="0.25">
      <c r="B176" s="461">
        <v>4</v>
      </c>
      <c r="C176" s="461" t="s">
        <v>65</v>
      </c>
      <c r="D176" s="461" t="s">
        <v>63</v>
      </c>
      <c r="E176" s="461" t="s">
        <v>63</v>
      </c>
      <c r="F176" s="461">
        <v>7624000</v>
      </c>
      <c r="G176" s="461">
        <v>8750000</v>
      </c>
      <c r="H176" s="461">
        <v>1</v>
      </c>
      <c r="I176" s="461"/>
      <c r="K176" s="363"/>
    </row>
    <row r="177" spans="2:11" x14ac:dyDescent="0.25">
      <c r="B177" s="461">
        <v>4</v>
      </c>
      <c r="C177" s="461" t="s">
        <v>65</v>
      </c>
      <c r="D177" s="461" t="s">
        <v>63</v>
      </c>
      <c r="E177" s="461" t="s">
        <v>357</v>
      </c>
      <c r="F177" s="461">
        <v>7007500</v>
      </c>
      <c r="G177" s="461">
        <v>9175000</v>
      </c>
      <c r="H177" s="461">
        <v>2</v>
      </c>
      <c r="I177" s="461"/>
      <c r="K177" s="363"/>
    </row>
    <row r="178" spans="2:11" x14ac:dyDescent="0.25">
      <c r="B178" s="461">
        <v>4</v>
      </c>
      <c r="C178" s="461" t="s">
        <v>65</v>
      </c>
      <c r="D178" s="461" t="s">
        <v>63</v>
      </c>
      <c r="E178" s="461" t="s">
        <v>475</v>
      </c>
      <c r="F178" s="461">
        <v>7559000</v>
      </c>
      <c r="G178" s="461">
        <v>7760000</v>
      </c>
      <c r="H178" s="461">
        <v>1</v>
      </c>
      <c r="I178" s="461"/>
      <c r="K178" s="363"/>
    </row>
    <row r="179" spans="2:11" x14ac:dyDescent="0.25">
      <c r="B179" s="461">
        <v>4</v>
      </c>
      <c r="C179" s="461" t="s">
        <v>65</v>
      </c>
      <c r="D179" s="461" t="s">
        <v>404</v>
      </c>
      <c r="E179" s="461" t="s">
        <v>405</v>
      </c>
      <c r="F179" s="461">
        <v>7630000</v>
      </c>
      <c r="G179" s="461">
        <v>7780000</v>
      </c>
      <c r="H179" s="461">
        <v>1</v>
      </c>
      <c r="I179" s="461"/>
      <c r="K179" s="363"/>
    </row>
    <row r="180" spans="2:11" x14ac:dyDescent="0.25">
      <c r="B180" s="461">
        <v>4</v>
      </c>
      <c r="C180" s="461" t="s">
        <v>65</v>
      </c>
      <c r="D180" s="461" t="s">
        <v>66</v>
      </c>
      <c r="E180" s="461" t="s">
        <v>112</v>
      </c>
      <c r="F180" s="461">
        <v>7624500</v>
      </c>
      <c r="G180" s="461">
        <v>7780000</v>
      </c>
      <c r="H180" s="461">
        <v>2</v>
      </c>
      <c r="I180" s="461"/>
      <c r="K180" s="363"/>
    </row>
    <row r="181" spans="2:11" x14ac:dyDescent="0.25">
      <c r="B181" s="461">
        <v>4</v>
      </c>
      <c r="C181" s="461" t="s">
        <v>65</v>
      </c>
      <c r="D181" s="461" t="s">
        <v>66</v>
      </c>
      <c r="E181" s="461" t="s">
        <v>476</v>
      </c>
      <c r="F181" s="461">
        <v>7592000</v>
      </c>
      <c r="G181" s="461">
        <v>7750000</v>
      </c>
      <c r="H181" s="461">
        <v>1</v>
      </c>
      <c r="I181" s="461"/>
      <c r="K181" s="363"/>
    </row>
    <row r="182" spans="2:11" x14ac:dyDescent="0.25">
      <c r="B182" s="461">
        <v>4</v>
      </c>
      <c r="C182" s="461" t="s">
        <v>65</v>
      </c>
      <c r="D182" s="461" t="s">
        <v>477</v>
      </c>
      <c r="E182" s="461" t="s">
        <v>477</v>
      </c>
      <c r="F182" s="461">
        <v>7628000</v>
      </c>
      <c r="G182" s="461">
        <v>7780000</v>
      </c>
      <c r="H182" s="461">
        <v>3</v>
      </c>
      <c r="I182" s="461"/>
      <c r="K182" s="363"/>
    </row>
    <row r="183" spans="2:11" x14ac:dyDescent="0.25">
      <c r="B183" s="461">
        <v>4</v>
      </c>
      <c r="C183" s="461" t="s">
        <v>65</v>
      </c>
      <c r="D183" s="461" t="s">
        <v>477</v>
      </c>
      <c r="E183" s="461" t="s">
        <v>478</v>
      </c>
      <c r="F183" s="461">
        <v>7630000</v>
      </c>
      <c r="G183" s="461">
        <v>7780000</v>
      </c>
      <c r="H183" s="461">
        <v>1</v>
      </c>
      <c r="I183" s="461"/>
      <c r="K183" s="363"/>
    </row>
    <row r="184" spans="2:11" x14ac:dyDescent="0.25">
      <c r="B184" s="461">
        <v>4</v>
      </c>
      <c r="C184" s="461" t="s">
        <v>65</v>
      </c>
      <c r="D184" s="461" t="s">
        <v>89</v>
      </c>
      <c r="E184" s="461" t="s">
        <v>89</v>
      </c>
      <c r="F184" s="461">
        <v>7600000</v>
      </c>
      <c r="G184" s="461">
        <v>7750000</v>
      </c>
      <c r="H184" s="461">
        <v>2</v>
      </c>
      <c r="I184" s="461"/>
      <c r="K184" s="363"/>
    </row>
    <row r="185" spans="2:11" x14ac:dyDescent="0.25">
      <c r="B185" s="461">
        <v>4</v>
      </c>
      <c r="C185" s="461" t="s">
        <v>65</v>
      </c>
      <c r="D185" s="461" t="s">
        <v>89</v>
      </c>
      <c r="E185" s="461" t="s">
        <v>340</v>
      </c>
      <c r="F185" s="461">
        <v>7630000</v>
      </c>
      <c r="G185" s="461">
        <v>7750000</v>
      </c>
      <c r="H185" s="461">
        <v>1</v>
      </c>
      <c r="I185" s="461"/>
      <c r="K185" s="363"/>
    </row>
    <row r="186" spans="2:11" x14ac:dyDescent="0.25">
      <c r="B186" s="461">
        <v>4</v>
      </c>
      <c r="C186" s="461" t="s">
        <v>65</v>
      </c>
      <c r="D186" s="461" t="s">
        <v>89</v>
      </c>
      <c r="E186" s="461" t="s">
        <v>456</v>
      </c>
      <c r="F186" s="461">
        <v>7608333.3333333302</v>
      </c>
      <c r="G186" s="461">
        <v>7810000</v>
      </c>
      <c r="H186" s="461">
        <v>3</v>
      </c>
      <c r="I186" s="461"/>
      <c r="K186" s="363"/>
    </row>
    <row r="187" spans="2:11" x14ac:dyDescent="0.25">
      <c r="B187" s="461">
        <v>4</v>
      </c>
      <c r="C187" s="461" t="s">
        <v>65</v>
      </c>
      <c r="D187" s="461" t="s">
        <v>89</v>
      </c>
      <c r="E187" s="461" t="s">
        <v>441</v>
      </c>
      <c r="F187" s="461">
        <v>7630000</v>
      </c>
      <c r="G187" s="461">
        <v>7750000</v>
      </c>
      <c r="H187" s="461">
        <v>1</v>
      </c>
      <c r="I187" s="461"/>
      <c r="K187" s="363"/>
    </row>
    <row r="188" spans="2:11" x14ac:dyDescent="0.25">
      <c r="B188" s="461">
        <v>4</v>
      </c>
      <c r="C188" s="461" t="s">
        <v>65</v>
      </c>
      <c r="D188" s="461" t="s">
        <v>80</v>
      </c>
      <c r="E188" s="461" t="s">
        <v>338</v>
      </c>
      <c r="F188" s="461">
        <v>7615333.3333333302</v>
      </c>
      <c r="G188" s="461">
        <v>7770000</v>
      </c>
      <c r="H188" s="461">
        <v>3</v>
      </c>
      <c r="I188" s="461"/>
      <c r="K188" s="363"/>
    </row>
    <row r="189" spans="2:11" x14ac:dyDescent="0.25">
      <c r="B189" s="461">
        <v>4</v>
      </c>
      <c r="C189" s="461" t="s">
        <v>65</v>
      </c>
      <c r="D189" s="461" t="s">
        <v>80</v>
      </c>
      <c r="E189" s="461" t="s">
        <v>90</v>
      </c>
      <c r="F189" s="461">
        <v>7592000</v>
      </c>
      <c r="G189" s="461">
        <v>7855000</v>
      </c>
      <c r="H189" s="461">
        <v>2</v>
      </c>
      <c r="I189" s="461"/>
      <c r="K189" s="363"/>
    </row>
    <row r="190" spans="2:11" x14ac:dyDescent="0.25">
      <c r="B190" s="461">
        <v>4</v>
      </c>
      <c r="C190" s="461" t="s">
        <v>65</v>
      </c>
      <c r="D190" s="461" t="s">
        <v>80</v>
      </c>
      <c r="E190" s="461" t="s">
        <v>464</v>
      </c>
      <c r="F190" s="461">
        <v>7630000</v>
      </c>
      <c r="G190" s="461">
        <v>7780000</v>
      </c>
      <c r="H190" s="461">
        <v>3</v>
      </c>
      <c r="I190" s="461"/>
      <c r="K190" s="363"/>
    </row>
    <row r="191" spans="2:11" x14ac:dyDescent="0.25">
      <c r="B191" s="461">
        <v>4</v>
      </c>
      <c r="C191" s="461" t="s">
        <v>65</v>
      </c>
      <c r="D191" s="461" t="s">
        <v>80</v>
      </c>
      <c r="E191" s="461" t="s">
        <v>479</v>
      </c>
      <c r="F191" s="461">
        <v>7630000</v>
      </c>
      <c r="G191" s="461">
        <v>7780000</v>
      </c>
      <c r="H191" s="461">
        <v>2</v>
      </c>
      <c r="I191" s="461"/>
      <c r="K191" s="363"/>
    </row>
    <row r="192" spans="2:11" x14ac:dyDescent="0.25">
      <c r="B192" s="461">
        <v>4</v>
      </c>
      <c r="C192" s="461" t="s">
        <v>65</v>
      </c>
      <c r="D192" s="461" t="s">
        <v>80</v>
      </c>
      <c r="E192" s="461" t="s">
        <v>458</v>
      </c>
      <c r="F192" s="461">
        <v>7603000</v>
      </c>
      <c r="G192" s="461">
        <v>7750000</v>
      </c>
      <c r="H192" s="461">
        <v>1</v>
      </c>
      <c r="I192" s="461"/>
      <c r="K192" s="363"/>
    </row>
    <row r="193" spans="2:11" x14ac:dyDescent="0.25">
      <c r="B193" s="461">
        <v>4</v>
      </c>
      <c r="C193" s="461" t="s">
        <v>65</v>
      </c>
      <c r="D193" s="461" t="s">
        <v>374</v>
      </c>
      <c r="E193" s="461" t="s">
        <v>374</v>
      </c>
      <c r="F193" s="461">
        <v>7630000</v>
      </c>
      <c r="G193" s="461">
        <v>7930000</v>
      </c>
      <c r="H193" s="461">
        <v>1</v>
      </c>
      <c r="I193" s="461"/>
      <c r="K193" s="363"/>
    </row>
    <row r="194" spans="2:11" x14ac:dyDescent="0.25">
      <c r="B194" s="461">
        <v>4</v>
      </c>
      <c r="C194" s="461" t="s">
        <v>65</v>
      </c>
      <c r="D194" s="461" t="s">
        <v>67</v>
      </c>
      <c r="E194" s="461" t="s">
        <v>327</v>
      </c>
      <c r="F194" s="461">
        <v>7349000</v>
      </c>
      <c r="G194" s="461">
        <v>7930000</v>
      </c>
      <c r="H194" s="461">
        <v>1</v>
      </c>
      <c r="I194" s="461"/>
      <c r="K194" s="363"/>
    </row>
    <row r="195" spans="2:11" x14ac:dyDescent="0.25">
      <c r="B195" s="461">
        <v>4</v>
      </c>
      <c r="C195" s="461" t="s">
        <v>100</v>
      </c>
      <c r="D195" s="461" t="s">
        <v>100</v>
      </c>
      <c r="E195" s="461" t="s">
        <v>412</v>
      </c>
      <c r="F195" s="461">
        <v>7630000</v>
      </c>
      <c r="G195" s="461">
        <v>7750000</v>
      </c>
      <c r="H195" s="461">
        <v>2</v>
      </c>
      <c r="I195" s="461"/>
      <c r="K195" s="363"/>
    </row>
    <row r="196" spans="2:11" x14ac:dyDescent="0.25">
      <c r="B196" s="461">
        <v>4</v>
      </c>
      <c r="C196" s="461" t="s">
        <v>100</v>
      </c>
      <c r="D196" s="461" t="s">
        <v>100</v>
      </c>
      <c r="E196" s="461" t="s">
        <v>413</v>
      </c>
      <c r="F196" s="461">
        <v>7592000</v>
      </c>
      <c r="G196" s="461">
        <v>7750000</v>
      </c>
      <c r="H196" s="461">
        <v>1</v>
      </c>
      <c r="I196" s="461"/>
      <c r="K196" s="363"/>
    </row>
    <row r="197" spans="2:11" x14ac:dyDescent="0.25">
      <c r="B197" s="461">
        <v>4</v>
      </c>
      <c r="C197" s="461" t="s">
        <v>100</v>
      </c>
      <c r="D197" s="461" t="s">
        <v>102</v>
      </c>
      <c r="E197" s="461" t="s">
        <v>110</v>
      </c>
      <c r="F197" s="461">
        <v>7600000</v>
      </c>
      <c r="G197" s="461">
        <v>7760000</v>
      </c>
      <c r="H197" s="461">
        <v>2</v>
      </c>
      <c r="I197" s="461"/>
      <c r="K197" s="363"/>
    </row>
    <row r="198" spans="2:11" x14ac:dyDescent="0.25">
      <c r="B198" s="461">
        <v>4</v>
      </c>
      <c r="C198" s="461" t="s">
        <v>100</v>
      </c>
      <c r="D198" s="461" t="s">
        <v>102</v>
      </c>
      <c r="E198" s="461" t="s">
        <v>68</v>
      </c>
      <c r="F198" s="461">
        <v>7630000</v>
      </c>
      <c r="G198" s="461">
        <v>7750000</v>
      </c>
      <c r="H198" s="461">
        <v>3</v>
      </c>
      <c r="I198" s="461"/>
      <c r="K198" s="363"/>
    </row>
    <row r="199" spans="2:11" x14ac:dyDescent="0.25">
      <c r="B199" s="461">
        <v>4</v>
      </c>
      <c r="C199" s="461" t="s">
        <v>100</v>
      </c>
      <c r="D199" s="461" t="s">
        <v>102</v>
      </c>
      <c r="E199" s="461" t="s">
        <v>83</v>
      </c>
      <c r="F199" s="461">
        <v>7624500</v>
      </c>
      <c r="G199" s="461">
        <v>7744500</v>
      </c>
      <c r="H199" s="461">
        <v>2</v>
      </c>
      <c r="I199" s="461"/>
      <c r="K199" s="363"/>
    </row>
    <row r="200" spans="2:11" x14ac:dyDescent="0.25">
      <c r="B200" s="461">
        <v>4</v>
      </c>
      <c r="C200" s="461" t="s">
        <v>100</v>
      </c>
      <c r="D200" s="461" t="s">
        <v>102</v>
      </c>
      <c r="E200" s="461" t="s">
        <v>69</v>
      </c>
      <c r="F200" s="461">
        <v>7605500</v>
      </c>
      <c r="G200" s="461">
        <v>7757500</v>
      </c>
      <c r="H200" s="461">
        <v>4</v>
      </c>
      <c r="I200" s="461"/>
      <c r="K200" s="363"/>
    </row>
    <row r="201" spans="2:11" x14ac:dyDescent="0.25">
      <c r="B201" s="461">
        <v>4</v>
      </c>
      <c r="C201" s="461" t="s">
        <v>100</v>
      </c>
      <c r="D201" s="461" t="s">
        <v>102</v>
      </c>
      <c r="E201" s="461" t="s">
        <v>447</v>
      </c>
      <c r="F201" s="461">
        <v>7630000</v>
      </c>
      <c r="G201" s="461">
        <v>7750000</v>
      </c>
      <c r="H201" s="461">
        <v>2</v>
      </c>
      <c r="I201" s="461"/>
      <c r="K201" s="363"/>
    </row>
    <row r="202" spans="2:11" x14ac:dyDescent="0.25">
      <c r="B202" s="461">
        <v>4</v>
      </c>
      <c r="C202" s="461" t="s">
        <v>100</v>
      </c>
      <c r="D202" s="461" t="s">
        <v>70</v>
      </c>
      <c r="E202" s="461" t="s">
        <v>70</v>
      </c>
      <c r="F202" s="461">
        <v>7491600</v>
      </c>
      <c r="G202" s="461">
        <v>7908834.4800000004</v>
      </c>
      <c r="H202" s="461">
        <v>5</v>
      </c>
      <c r="I202" s="461"/>
      <c r="K202" s="363"/>
    </row>
    <row r="203" spans="2:11" x14ac:dyDescent="0.25">
      <c r="B203" s="461">
        <v>4</v>
      </c>
      <c r="C203" s="461" t="s">
        <v>100</v>
      </c>
      <c r="D203" s="461" t="s">
        <v>70</v>
      </c>
      <c r="E203" s="461" t="s">
        <v>480</v>
      </c>
      <c r="F203" s="461">
        <v>7630000</v>
      </c>
      <c r="G203" s="461">
        <v>7750000</v>
      </c>
      <c r="H203" s="461">
        <v>1</v>
      </c>
      <c r="I203" s="461"/>
      <c r="K203" s="363"/>
    </row>
    <row r="204" spans="2:11" x14ac:dyDescent="0.25">
      <c r="B204" s="461">
        <v>4</v>
      </c>
      <c r="C204" s="461" t="s">
        <v>100</v>
      </c>
      <c r="D204" s="461" t="s">
        <v>70</v>
      </c>
      <c r="E204" s="461" t="s">
        <v>481</v>
      </c>
      <c r="F204" s="461">
        <v>7630000</v>
      </c>
      <c r="G204" s="461">
        <v>7770000</v>
      </c>
      <c r="H204" s="461">
        <v>2</v>
      </c>
      <c r="I204" s="461"/>
      <c r="K204" s="363"/>
    </row>
    <row r="205" spans="2:11" x14ac:dyDescent="0.25">
      <c r="B205" s="461">
        <v>4</v>
      </c>
      <c r="C205" s="461" t="s">
        <v>100</v>
      </c>
      <c r="D205" s="461" t="s">
        <v>70</v>
      </c>
      <c r="E205" s="461" t="s">
        <v>359</v>
      </c>
      <c r="F205" s="461">
        <v>7553000</v>
      </c>
      <c r="G205" s="461">
        <v>7831666.6666666698</v>
      </c>
      <c r="H205" s="461">
        <v>3</v>
      </c>
      <c r="I205" s="461"/>
      <c r="K205" s="363"/>
    </row>
    <row r="206" spans="2:11" x14ac:dyDescent="0.25">
      <c r="B206" s="461">
        <v>4</v>
      </c>
      <c r="C206" s="461" t="s">
        <v>100</v>
      </c>
      <c r="D206" s="461" t="s">
        <v>70</v>
      </c>
      <c r="E206" s="461" t="s">
        <v>482</v>
      </c>
      <c r="F206" s="461">
        <v>7585750</v>
      </c>
      <c r="G206" s="461">
        <v>7708250</v>
      </c>
      <c r="H206" s="461">
        <v>4</v>
      </c>
      <c r="I206" s="461"/>
      <c r="K206" s="363"/>
    </row>
    <row r="207" spans="2:11" x14ac:dyDescent="0.25">
      <c r="B207" s="461">
        <v>4</v>
      </c>
      <c r="C207" s="461" t="s">
        <v>100</v>
      </c>
      <c r="D207" s="461" t="s">
        <v>314</v>
      </c>
      <c r="E207" s="461" t="s">
        <v>414</v>
      </c>
      <c r="F207" s="461">
        <v>7549000</v>
      </c>
      <c r="G207" s="461">
        <v>7750000</v>
      </c>
      <c r="H207" s="461">
        <v>1</v>
      </c>
      <c r="I207" s="461"/>
      <c r="K207" s="363"/>
    </row>
    <row r="208" spans="2:11" x14ac:dyDescent="0.25">
      <c r="B208" s="461">
        <v>4</v>
      </c>
      <c r="C208" s="461" t="s">
        <v>100</v>
      </c>
      <c r="D208" s="461" t="s">
        <v>314</v>
      </c>
      <c r="E208" s="461" t="s">
        <v>483</v>
      </c>
      <c r="F208" s="461">
        <v>7592000</v>
      </c>
      <c r="G208" s="461">
        <v>7750000</v>
      </c>
      <c r="H208" s="461">
        <v>1</v>
      </c>
      <c r="I208" s="461"/>
      <c r="K208" s="363"/>
    </row>
    <row r="209" spans="2:11" x14ac:dyDescent="0.25">
      <c r="B209" s="461">
        <v>4</v>
      </c>
      <c r="C209" s="461" t="s">
        <v>100</v>
      </c>
      <c r="D209" s="461" t="s">
        <v>324</v>
      </c>
      <c r="E209" s="461" t="s">
        <v>324</v>
      </c>
      <c r="F209" s="461">
        <v>7594500</v>
      </c>
      <c r="G209" s="461">
        <v>7845000</v>
      </c>
      <c r="H209" s="461">
        <v>2</v>
      </c>
      <c r="I209" s="461"/>
      <c r="K209" s="363"/>
    </row>
    <row r="210" spans="2:11" x14ac:dyDescent="0.25">
      <c r="B210" s="461">
        <v>4</v>
      </c>
      <c r="C210" s="461" t="s">
        <v>100</v>
      </c>
      <c r="D210" s="461" t="s">
        <v>324</v>
      </c>
      <c r="E210" s="461" t="s">
        <v>361</v>
      </c>
      <c r="F210" s="461">
        <v>7613500</v>
      </c>
      <c r="G210" s="461">
        <v>7750000</v>
      </c>
      <c r="H210" s="461">
        <v>2</v>
      </c>
      <c r="I210" s="461"/>
      <c r="K210" s="363"/>
    </row>
    <row r="211" spans="2:11" x14ac:dyDescent="0.25">
      <c r="B211" s="461">
        <v>4</v>
      </c>
      <c r="C211" s="461" t="s">
        <v>100</v>
      </c>
      <c r="D211" s="461" t="s">
        <v>324</v>
      </c>
      <c r="E211" s="461" t="s">
        <v>369</v>
      </c>
      <c r="F211" s="461">
        <v>7597333.3333333302</v>
      </c>
      <c r="G211" s="461">
        <v>8283333.3333333302</v>
      </c>
      <c r="H211" s="461">
        <v>3</v>
      </c>
      <c r="I211" s="461"/>
      <c r="K211" s="363"/>
    </row>
    <row r="212" spans="2:11" x14ac:dyDescent="0.25">
      <c r="B212" s="461">
        <v>4</v>
      </c>
      <c r="C212" s="461" t="s">
        <v>100</v>
      </c>
      <c r="D212" s="461" t="s">
        <v>103</v>
      </c>
      <c r="E212" s="461" t="s">
        <v>103</v>
      </c>
      <c r="F212" s="461">
        <v>7559500</v>
      </c>
      <c r="G212" s="461">
        <v>7755000</v>
      </c>
      <c r="H212" s="461">
        <v>2</v>
      </c>
      <c r="I212" s="461"/>
      <c r="K212" s="363"/>
    </row>
    <row r="213" spans="2:11" x14ac:dyDescent="0.25">
      <c r="B213" s="461">
        <v>4</v>
      </c>
      <c r="C213" s="461" t="s">
        <v>100</v>
      </c>
      <c r="D213" s="461" t="s">
        <v>103</v>
      </c>
      <c r="E213" s="461" t="s">
        <v>415</v>
      </c>
      <c r="F213" s="461">
        <v>7312500</v>
      </c>
      <c r="G213" s="461">
        <v>7755000</v>
      </c>
      <c r="H213" s="461">
        <v>4</v>
      </c>
      <c r="I213" s="461"/>
      <c r="K213" s="363"/>
    </row>
    <row r="214" spans="2:11" x14ac:dyDescent="0.25">
      <c r="B214" s="461">
        <v>27</v>
      </c>
      <c r="C214" s="461" t="s">
        <v>98</v>
      </c>
      <c r="D214" s="461" t="s">
        <v>104</v>
      </c>
      <c r="E214" s="461" t="s">
        <v>406</v>
      </c>
      <c r="F214" s="461">
        <v>7349000</v>
      </c>
      <c r="G214" s="461">
        <v>7740367.9500000002</v>
      </c>
      <c r="H214" s="461">
        <v>1</v>
      </c>
      <c r="I214" s="461"/>
      <c r="K214" s="363"/>
    </row>
    <row r="215" spans="2:11" x14ac:dyDescent="0.25">
      <c r="B215" s="461">
        <v>27</v>
      </c>
      <c r="C215" s="461" t="s">
        <v>11</v>
      </c>
      <c r="D215" s="461" t="s">
        <v>11</v>
      </c>
      <c r="E215" s="461" t="s">
        <v>98</v>
      </c>
      <c r="F215" s="461">
        <v>7281000</v>
      </c>
      <c r="G215" s="461">
        <v>64124000</v>
      </c>
      <c r="H215" s="461">
        <v>1</v>
      </c>
      <c r="I215" s="461"/>
      <c r="K215" s="363"/>
    </row>
    <row r="216" spans="2:11" x14ac:dyDescent="0.25">
      <c r="B216" s="461">
        <v>27</v>
      </c>
      <c r="C216" s="461" t="s">
        <v>11</v>
      </c>
      <c r="D216" s="461" t="s">
        <v>77</v>
      </c>
      <c r="E216" s="461" t="s">
        <v>109</v>
      </c>
      <c r="F216" s="461">
        <v>7630000</v>
      </c>
      <c r="G216" s="461">
        <v>7744293.2699999996</v>
      </c>
      <c r="H216" s="461">
        <v>1</v>
      </c>
      <c r="I216" s="461"/>
      <c r="K216" s="363"/>
    </row>
    <row r="217" spans="2:11" x14ac:dyDescent="0.25">
      <c r="B217" s="461">
        <v>27</v>
      </c>
      <c r="C217" s="461" t="s">
        <v>12</v>
      </c>
      <c r="D217" s="461" t="s">
        <v>407</v>
      </c>
      <c r="E217" s="461" t="s">
        <v>484</v>
      </c>
      <c r="F217" s="461">
        <v>5904000</v>
      </c>
      <c r="G217" s="461">
        <v>9027000</v>
      </c>
      <c r="H217" s="461">
        <v>1</v>
      </c>
      <c r="I217" s="461"/>
      <c r="K217" s="363"/>
    </row>
    <row r="218" spans="2:11" x14ac:dyDescent="0.25">
      <c r="B218" s="461">
        <v>27</v>
      </c>
      <c r="C218" s="461" t="s">
        <v>100</v>
      </c>
      <c r="D218" s="461" t="s">
        <v>100</v>
      </c>
      <c r="E218" s="461" t="s">
        <v>100</v>
      </c>
      <c r="F218" s="461">
        <v>5662500</v>
      </c>
      <c r="G218" s="461">
        <v>10082622.99</v>
      </c>
      <c r="H218" s="461">
        <v>2</v>
      </c>
      <c r="I218" s="461"/>
      <c r="K218" s="363"/>
    </row>
    <row r="219" spans="2:11" x14ac:dyDescent="0.25">
      <c r="B219" s="461">
        <v>28</v>
      </c>
      <c r="C219" s="461" t="s">
        <v>11</v>
      </c>
      <c r="D219" s="461" t="s">
        <v>371</v>
      </c>
      <c r="E219" s="461" t="s">
        <v>371</v>
      </c>
      <c r="F219" s="461">
        <v>6799000</v>
      </c>
      <c r="G219" s="461">
        <v>7917228.2000000002</v>
      </c>
      <c r="H219" s="461">
        <v>1</v>
      </c>
      <c r="I219" s="461"/>
      <c r="K219" s="363"/>
    </row>
    <row r="220" spans="2:11" x14ac:dyDescent="0.25">
      <c r="B220" s="461">
        <v>28</v>
      </c>
      <c r="C220" s="461" t="s">
        <v>65</v>
      </c>
      <c r="D220" s="461" t="s">
        <v>485</v>
      </c>
      <c r="E220" s="461" t="s">
        <v>486</v>
      </c>
      <c r="F220" s="461">
        <v>11445000</v>
      </c>
      <c r="G220" s="461">
        <v>11815925.880000001</v>
      </c>
      <c r="H220" s="461">
        <v>1</v>
      </c>
      <c r="I220" s="461"/>
      <c r="K220" s="363"/>
    </row>
    <row r="221" spans="2:11" x14ac:dyDescent="0.25">
      <c r="B221" s="461">
        <v>32</v>
      </c>
      <c r="C221" s="461" t="s">
        <v>100</v>
      </c>
      <c r="D221" s="461" t="s">
        <v>324</v>
      </c>
      <c r="E221" s="461" t="s">
        <v>361</v>
      </c>
      <c r="F221" s="461">
        <v>7630000</v>
      </c>
      <c r="G221" s="461">
        <v>7869121.71</v>
      </c>
      <c r="H221" s="461">
        <v>1</v>
      </c>
      <c r="I221" s="461"/>
      <c r="K221" s="363"/>
    </row>
    <row r="222" spans="2:11" x14ac:dyDescent="0.25">
      <c r="B222" s="461">
        <v>87</v>
      </c>
      <c r="C222" s="461" t="s">
        <v>98</v>
      </c>
      <c r="D222" s="461" t="s">
        <v>104</v>
      </c>
      <c r="E222" s="461" t="s">
        <v>85</v>
      </c>
      <c r="F222" s="461">
        <v>11445000</v>
      </c>
      <c r="G222" s="461">
        <v>11770980.23</v>
      </c>
      <c r="H222" s="461">
        <v>1</v>
      </c>
      <c r="I222" s="461"/>
      <c r="K222" s="363"/>
    </row>
    <row r="223" spans="2:11" x14ac:dyDescent="0.25">
      <c r="B223" s="461">
        <v>87</v>
      </c>
      <c r="C223" s="461" t="s">
        <v>98</v>
      </c>
      <c r="D223" s="461" t="s">
        <v>104</v>
      </c>
      <c r="E223" s="461" t="s">
        <v>73</v>
      </c>
      <c r="F223" s="461">
        <v>7630000</v>
      </c>
      <c r="G223" s="461">
        <v>7884224.0700000003</v>
      </c>
      <c r="H223" s="461">
        <v>1</v>
      </c>
      <c r="I223" s="461"/>
      <c r="K223" s="363"/>
    </row>
    <row r="224" spans="2:11" x14ac:dyDescent="0.25">
      <c r="B224" s="461">
        <v>87</v>
      </c>
      <c r="C224" s="461" t="s">
        <v>11</v>
      </c>
      <c r="D224" s="461" t="s">
        <v>11</v>
      </c>
      <c r="E224" s="461" t="s">
        <v>72</v>
      </c>
      <c r="F224" s="461">
        <v>7630000</v>
      </c>
      <c r="G224" s="461">
        <v>7884224</v>
      </c>
      <c r="H224" s="461">
        <v>1</v>
      </c>
      <c r="I224" s="461"/>
      <c r="K224" s="363"/>
    </row>
    <row r="225" spans="2:11" x14ac:dyDescent="0.25">
      <c r="B225" s="461">
        <v>87</v>
      </c>
      <c r="C225" s="461" t="s">
        <v>11</v>
      </c>
      <c r="D225" s="461" t="s">
        <v>86</v>
      </c>
      <c r="E225" s="461" t="s">
        <v>470</v>
      </c>
      <c r="F225" s="461">
        <v>9537500</v>
      </c>
      <c r="G225" s="461">
        <v>9827602.1500000004</v>
      </c>
      <c r="H225" s="461">
        <v>2</v>
      </c>
      <c r="I225" s="461"/>
      <c r="K225" s="363"/>
    </row>
    <row r="226" spans="2:11" x14ac:dyDescent="0.25">
      <c r="B226" s="461">
        <v>87</v>
      </c>
      <c r="C226" s="461" t="s">
        <v>11</v>
      </c>
      <c r="D226" s="461" t="s">
        <v>86</v>
      </c>
      <c r="E226" s="461" t="s">
        <v>97</v>
      </c>
      <c r="F226" s="461">
        <v>7630000</v>
      </c>
      <c r="G226" s="461">
        <v>7721417.8300000001</v>
      </c>
      <c r="H226" s="461">
        <v>1</v>
      </c>
      <c r="I226" s="461"/>
      <c r="K226" s="363"/>
    </row>
    <row r="227" spans="2:11" x14ac:dyDescent="0.25">
      <c r="B227" s="461">
        <v>87</v>
      </c>
      <c r="C227" s="461" t="s">
        <v>11</v>
      </c>
      <c r="D227" s="461" t="s">
        <v>77</v>
      </c>
      <c r="E227" s="461" t="s">
        <v>356</v>
      </c>
      <c r="F227" s="461">
        <v>7630000</v>
      </c>
      <c r="G227" s="461">
        <v>7721417.8300000001</v>
      </c>
      <c r="H227" s="461">
        <v>1</v>
      </c>
      <c r="I227" s="461"/>
      <c r="K227" s="363"/>
    </row>
    <row r="228" spans="2:11" x14ac:dyDescent="0.25">
      <c r="B228" s="461">
        <v>87</v>
      </c>
      <c r="C228" s="461" t="s">
        <v>11</v>
      </c>
      <c r="D228" s="461" t="s">
        <v>77</v>
      </c>
      <c r="E228" s="461" t="s">
        <v>370</v>
      </c>
      <c r="F228" s="461">
        <v>7608000</v>
      </c>
      <c r="G228" s="461">
        <v>7884224.0700000003</v>
      </c>
      <c r="H228" s="461">
        <v>1</v>
      </c>
      <c r="I228" s="461"/>
      <c r="K228" s="363"/>
    </row>
    <row r="229" spans="2:11" x14ac:dyDescent="0.25">
      <c r="B229" s="461">
        <v>87</v>
      </c>
      <c r="C229" s="461" t="s">
        <v>11</v>
      </c>
      <c r="D229" s="461" t="s">
        <v>337</v>
      </c>
      <c r="E229" s="461" t="s">
        <v>337</v>
      </c>
      <c r="F229" s="461">
        <v>7630000</v>
      </c>
      <c r="G229" s="461">
        <v>7721417.8300000001</v>
      </c>
      <c r="H229" s="461">
        <v>1</v>
      </c>
      <c r="I229" s="461"/>
      <c r="K229" s="363"/>
    </row>
    <row r="230" spans="2:11" x14ac:dyDescent="0.25">
      <c r="B230" s="461">
        <v>87</v>
      </c>
      <c r="C230" s="461" t="s">
        <v>64</v>
      </c>
      <c r="D230" s="461" t="s">
        <v>353</v>
      </c>
      <c r="E230" s="461" t="s">
        <v>454</v>
      </c>
      <c r="F230" s="461">
        <v>7608000</v>
      </c>
      <c r="G230" s="461">
        <v>7896205.5599999996</v>
      </c>
      <c r="H230" s="461">
        <v>1</v>
      </c>
      <c r="I230" s="461"/>
      <c r="K230" s="363"/>
    </row>
    <row r="231" spans="2:11" x14ac:dyDescent="0.25">
      <c r="B231" s="461">
        <v>87</v>
      </c>
      <c r="C231" s="461" t="s">
        <v>64</v>
      </c>
      <c r="D231" s="461" t="s">
        <v>353</v>
      </c>
      <c r="E231" s="461" t="s">
        <v>487</v>
      </c>
      <c r="F231" s="461">
        <v>7630000</v>
      </c>
      <c r="G231" s="461">
        <v>7721417.8300000001</v>
      </c>
      <c r="H231" s="461">
        <v>1</v>
      </c>
      <c r="I231" s="461"/>
      <c r="K231" s="363"/>
    </row>
    <row r="232" spans="2:11" x14ac:dyDescent="0.25">
      <c r="B232" s="461">
        <v>87</v>
      </c>
      <c r="C232" s="461" t="s">
        <v>64</v>
      </c>
      <c r="D232" s="461" t="s">
        <v>385</v>
      </c>
      <c r="E232" s="461" t="s">
        <v>385</v>
      </c>
      <c r="F232" s="461">
        <v>7630000</v>
      </c>
      <c r="G232" s="461">
        <v>7802820.9349999996</v>
      </c>
      <c r="H232" s="461">
        <v>2</v>
      </c>
      <c r="I232" s="461"/>
      <c r="K232" s="363"/>
    </row>
    <row r="233" spans="2:11" x14ac:dyDescent="0.25">
      <c r="B233" s="461">
        <v>87</v>
      </c>
      <c r="C233" s="461" t="s">
        <v>65</v>
      </c>
      <c r="D233" s="461" t="s">
        <v>65</v>
      </c>
      <c r="E233" s="461" t="s">
        <v>366</v>
      </c>
      <c r="F233" s="461">
        <v>7630000</v>
      </c>
      <c r="G233" s="461">
        <v>7721417.8300000001</v>
      </c>
      <c r="H233" s="461">
        <v>1</v>
      </c>
      <c r="I233" s="461"/>
      <c r="K233" s="363"/>
    </row>
    <row r="234" spans="2:11" x14ac:dyDescent="0.25">
      <c r="B234" s="461">
        <v>87</v>
      </c>
      <c r="C234" s="461" t="s">
        <v>65</v>
      </c>
      <c r="D234" s="461" t="s">
        <v>66</v>
      </c>
      <c r="E234" s="461" t="s">
        <v>455</v>
      </c>
      <c r="F234" s="461">
        <v>7630000</v>
      </c>
      <c r="G234" s="461">
        <v>7721417.8300000001</v>
      </c>
      <c r="H234" s="461">
        <v>1</v>
      </c>
      <c r="I234" s="461"/>
      <c r="K234" s="363"/>
    </row>
    <row r="235" spans="2:11" x14ac:dyDescent="0.25">
      <c r="B235" s="461">
        <v>87</v>
      </c>
      <c r="C235" s="461" t="s">
        <v>65</v>
      </c>
      <c r="D235" s="461" t="s">
        <v>66</v>
      </c>
      <c r="E235" s="461" t="s">
        <v>343</v>
      </c>
      <c r="F235" s="461">
        <v>7100000</v>
      </c>
      <c r="G235" s="461">
        <v>7191396.25</v>
      </c>
      <c r="H235" s="461">
        <v>1</v>
      </c>
      <c r="I235" s="461"/>
      <c r="K235" s="363"/>
    </row>
    <row r="236" spans="2:11" x14ac:dyDescent="0.25">
      <c r="B236" s="461">
        <v>87</v>
      </c>
      <c r="C236" s="461" t="s">
        <v>65</v>
      </c>
      <c r="D236" s="461" t="s">
        <v>80</v>
      </c>
      <c r="E236" s="461" t="s">
        <v>338</v>
      </c>
      <c r="F236" s="461">
        <v>9452000</v>
      </c>
      <c r="G236" s="461">
        <v>9629182.0449999999</v>
      </c>
      <c r="H236" s="461">
        <v>2</v>
      </c>
      <c r="I236" s="461"/>
      <c r="K236" s="363"/>
    </row>
    <row r="237" spans="2:11" x14ac:dyDescent="0.25">
      <c r="B237" s="461">
        <v>87</v>
      </c>
      <c r="C237" s="461" t="s">
        <v>65</v>
      </c>
      <c r="D237" s="461" t="s">
        <v>80</v>
      </c>
      <c r="E237" s="461" t="s">
        <v>90</v>
      </c>
      <c r="F237" s="461">
        <v>9532000</v>
      </c>
      <c r="G237" s="461">
        <v>9629182.0449999999</v>
      </c>
      <c r="H237" s="461">
        <v>2</v>
      </c>
      <c r="I237" s="461"/>
      <c r="K237" s="363"/>
    </row>
    <row r="238" spans="2:11" x14ac:dyDescent="0.25">
      <c r="B238" s="461">
        <v>87</v>
      </c>
      <c r="C238" s="461" t="s">
        <v>65</v>
      </c>
      <c r="D238" s="461" t="s">
        <v>80</v>
      </c>
      <c r="E238" s="461" t="s">
        <v>464</v>
      </c>
      <c r="F238" s="461">
        <v>7630000</v>
      </c>
      <c r="G238" s="461">
        <v>7721417.8300000001</v>
      </c>
      <c r="H238" s="461">
        <v>1</v>
      </c>
      <c r="I238" s="461"/>
      <c r="K238" s="363"/>
    </row>
    <row r="239" spans="2:11" x14ac:dyDescent="0.25">
      <c r="B239" s="461">
        <v>87</v>
      </c>
      <c r="C239" s="461" t="s">
        <v>65</v>
      </c>
      <c r="D239" s="461" t="s">
        <v>80</v>
      </c>
      <c r="E239" s="461" t="s">
        <v>458</v>
      </c>
      <c r="F239" s="461">
        <v>7630000</v>
      </c>
      <c r="G239" s="461">
        <v>7721417.8300000001</v>
      </c>
      <c r="H239" s="461">
        <v>1</v>
      </c>
      <c r="I239" s="461"/>
      <c r="K239" s="363"/>
    </row>
    <row r="240" spans="2:11" x14ac:dyDescent="0.25">
      <c r="B240" s="461">
        <v>88</v>
      </c>
      <c r="C240" s="461" t="s">
        <v>98</v>
      </c>
      <c r="D240" s="461" t="s">
        <v>104</v>
      </c>
      <c r="E240" s="461" t="s">
        <v>85</v>
      </c>
      <c r="F240" s="461">
        <v>8899666.6666666698</v>
      </c>
      <c r="G240" s="461">
        <v>9218969.0433333293</v>
      </c>
      <c r="H240" s="461">
        <v>3</v>
      </c>
      <c r="I240" s="461"/>
      <c r="K240" s="363"/>
    </row>
    <row r="241" spans="2:11" x14ac:dyDescent="0.25">
      <c r="B241" s="461">
        <v>88</v>
      </c>
      <c r="C241" s="461" t="s">
        <v>98</v>
      </c>
      <c r="D241" s="461" t="s">
        <v>104</v>
      </c>
      <c r="E241" s="461" t="s">
        <v>73</v>
      </c>
      <c r="F241" s="461">
        <v>5722500</v>
      </c>
      <c r="G241" s="461">
        <v>6469860.915</v>
      </c>
      <c r="H241" s="461">
        <v>2</v>
      </c>
      <c r="I241" s="461"/>
      <c r="K241" s="363"/>
    </row>
    <row r="242" spans="2:11" x14ac:dyDescent="0.25">
      <c r="B242" s="461">
        <v>88</v>
      </c>
      <c r="C242" s="461" t="s">
        <v>98</v>
      </c>
      <c r="D242" s="461" t="s">
        <v>104</v>
      </c>
      <c r="E242" s="461" t="s">
        <v>450</v>
      </c>
      <c r="F242" s="461">
        <v>7559333.3333333302</v>
      </c>
      <c r="G242" s="461">
        <v>7892336.6200000001</v>
      </c>
      <c r="H242" s="461">
        <v>3</v>
      </c>
      <c r="I242" s="461"/>
      <c r="K242" s="363"/>
    </row>
    <row r="243" spans="2:11" x14ac:dyDescent="0.25">
      <c r="B243" s="461">
        <v>88</v>
      </c>
      <c r="C243" s="461" t="s">
        <v>98</v>
      </c>
      <c r="D243" s="461" t="s">
        <v>104</v>
      </c>
      <c r="E243" s="461" t="s">
        <v>336</v>
      </c>
      <c r="F243" s="461">
        <v>7177000</v>
      </c>
      <c r="G243" s="461">
        <v>8211859.96</v>
      </c>
      <c r="H243" s="461">
        <v>1</v>
      </c>
      <c r="I243" s="461"/>
      <c r="K243" s="363"/>
    </row>
    <row r="244" spans="2:11" x14ac:dyDescent="0.25">
      <c r="B244" s="461">
        <v>88</v>
      </c>
      <c r="C244" s="461" t="s">
        <v>98</v>
      </c>
      <c r="D244" s="461" t="s">
        <v>104</v>
      </c>
      <c r="E244" s="461" t="s">
        <v>350</v>
      </c>
      <c r="F244" s="461">
        <v>7630000</v>
      </c>
      <c r="G244" s="461">
        <v>7941815.4050000003</v>
      </c>
      <c r="H244" s="461">
        <v>2</v>
      </c>
      <c r="I244" s="461"/>
      <c r="K244" s="363"/>
    </row>
    <row r="245" spans="2:11" x14ac:dyDescent="0.25">
      <c r="B245" s="461">
        <v>88</v>
      </c>
      <c r="C245" s="461" t="s">
        <v>65</v>
      </c>
      <c r="D245" s="461" t="s">
        <v>63</v>
      </c>
      <c r="E245" s="461" t="s">
        <v>357</v>
      </c>
      <c r="F245" s="461">
        <v>7630000</v>
      </c>
      <c r="G245" s="461">
        <v>7883796.3099999996</v>
      </c>
      <c r="H245" s="461">
        <v>1</v>
      </c>
      <c r="I245" s="461"/>
      <c r="K245" s="363"/>
    </row>
    <row r="246" spans="2:11" x14ac:dyDescent="0.25">
      <c r="B246" s="461">
        <v>88</v>
      </c>
      <c r="C246" s="461" t="s">
        <v>65</v>
      </c>
      <c r="D246" s="461" t="s">
        <v>63</v>
      </c>
      <c r="E246" s="461" t="s">
        <v>475</v>
      </c>
      <c r="F246" s="461">
        <v>7630000</v>
      </c>
      <c r="G246" s="461">
        <v>7883796.3099999996</v>
      </c>
      <c r="H246" s="461">
        <v>1</v>
      </c>
      <c r="I246" s="461"/>
      <c r="K246" s="363"/>
    </row>
    <row r="247" spans="2:11" x14ac:dyDescent="0.25">
      <c r="B247" s="461">
        <v>88</v>
      </c>
      <c r="C247" s="461" t="s">
        <v>65</v>
      </c>
      <c r="D247" s="461" t="s">
        <v>66</v>
      </c>
      <c r="E247" s="461" t="s">
        <v>112</v>
      </c>
      <c r="F247" s="461">
        <v>7630000</v>
      </c>
      <c r="G247" s="461">
        <v>7883796.3099999996</v>
      </c>
      <c r="H247" s="461">
        <v>2</v>
      </c>
      <c r="I247" s="461"/>
      <c r="K247" s="363"/>
    </row>
    <row r="248" spans="2:11" x14ac:dyDescent="0.25">
      <c r="B248" s="461">
        <v>88</v>
      </c>
      <c r="C248" s="461" t="s">
        <v>65</v>
      </c>
      <c r="D248" s="461" t="s">
        <v>66</v>
      </c>
      <c r="E248" s="461" t="s">
        <v>455</v>
      </c>
      <c r="F248" s="461">
        <v>7630000</v>
      </c>
      <c r="G248" s="461">
        <v>7909417.2400000002</v>
      </c>
      <c r="H248" s="461">
        <v>1</v>
      </c>
      <c r="I248" s="461"/>
      <c r="K248" s="363"/>
    </row>
    <row r="249" spans="2:11" x14ac:dyDescent="0.25">
      <c r="B249" s="461">
        <v>90</v>
      </c>
      <c r="C249" s="461" t="s">
        <v>11</v>
      </c>
      <c r="D249" s="461" t="s">
        <v>86</v>
      </c>
      <c r="E249" s="461" t="s">
        <v>402</v>
      </c>
      <c r="F249" s="461">
        <v>7630000</v>
      </c>
      <c r="G249" s="461">
        <v>7630000</v>
      </c>
      <c r="H249" s="461">
        <v>1</v>
      </c>
      <c r="I249" s="461"/>
      <c r="K249" s="363"/>
    </row>
    <row r="250" spans="2:11" x14ac:dyDescent="0.25">
      <c r="B250" s="461">
        <v>90</v>
      </c>
      <c r="C250" s="461" t="s">
        <v>13</v>
      </c>
      <c r="D250" s="461" t="s">
        <v>107</v>
      </c>
      <c r="E250" s="461" t="s">
        <v>81</v>
      </c>
      <c r="F250" s="461">
        <v>11445000</v>
      </c>
      <c r="G250" s="461">
        <v>11445000</v>
      </c>
      <c r="H250" s="461">
        <v>1</v>
      </c>
      <c r="I250" s="461"/>
      <c r="K250" s="363"/>
    </row>
    <row r="251" spans="2:11" x14ac:dyDescent="0.25">
      <c r="B251" s="461">
        <v>90</v>
      </c>
      <c r="C251" s="461" t="s">
        <v>65</v>
      </c>
      <c r="D251" s="461" t="s">
        <v>65</v>
      </c>
      <c r="E251" s="461" t="s">
        <v>366</v>
      </c>
      <c r="F251" s="461">
        <v>7478000</v>
      </c>
      <c r="G251" s="461">
        <v>7630000</v>
      </c>
      <c r="H251" s="461">
        <v>1</v>
      </c>
      <c r="I251" s="461"/>
      <c r="K251" s="363"/>
    </row>
    <row r="252" spans="2:11" x14ac:dyDescent="0.25">
      <c r="B252" s="461">
        <v>93</v>
      </c>
      <c r="C252" s="461" t="s">
        <v>98</v>
      </c>
      <c r="D252" s="461" t="s">
        <v>104</v>
      </c>
      <c r="E252" s="461" t="s">
        <v>85</v>
      </c>
      <c r="F252" s="461">
        <v>11445000</v>
      </c>
      <c r="G252" s="461">
        <v>11625000</v>
      </c>
      <c r="H252" s="461">
        <v>1</v>
      </c>
      <c r="I252" s="461"/>
      <c r="K252" s="363"/>
    </row>
    <row r="253" spans="2:11" x14ac:dyDescent="0.25">
      <c r="B253" s="461">
        <v>93</v>
      </c>
      <c r="C253" s="461" t="s">
        <v>64</v>
      </c>
      <c r="D253" s="461" t="s">
        <v>218</v>
      </c>
      <c r="E253" s="461" t="s">
        <v>218</v>
      </c>
      <c r="F253" s="461">
        <v>7597000</v>
      </c>
      <c r="G253" s="461">
        <v>7880000</v>
      </c>
      <c r="H253" s="461">
        <v>1</v>
      </c>
      <c r="I253" s="461"/>
      <c r="K253" s="363"/>
    </row>
    <row r="254" spans="2:11" x14ac:dyDescent="0.25">
      <c r="B254" s="461">
        <v>96</v>
      </c>
      <c r="C254" s="461" t="s">
        <v>11</v>
      </c>
      <c r="D254" s="461" t="s">
        <v>99</v>
      </c>
      <c r="E254" s="461" t="s">
        <v>488</v>
      </c>
      <c r="F254" s="461">
        <v>7630000</v>
      </c>
      <c r="G254" s="461">
        <v>7863531.25</v>
      </c>
      <c r="H254" s="461">
        <v>1</v>
      </c>
      <c r="I254" s="461"/>
      <c r="K254" s="363"/>
    </row>
    <row r="255" spans="2:11" x14ac:dyDescent="0.25">
      <c r="B255" s="461">
        <v>96</v>
      </c>
      <c r="C255" s="461" t="s">
        <v>11</v>
      </c>
      <c r="D255" s="461" t="s">
        <v>86</v>
      </c>
      <c r="E255" s="461" t="s">
        <v>105</v>
      </c>
      <c r="F255" s="461">
        <v>6110000</v>
      </c>
      <c r="G255" s="461">
        <v>7890925.25</v>
      </c>
      <c r="H255" s="461">
        <v>1</v>
      </c>
      <c r="I255" s="461"/>
      <c r="K255" s="363"/>
    </row>
    <row r="256" spans="2:11" x14ac:dyDescent="0.25">
      <c r="B256" s="461">
        <v>96</v>
      </c>
      <c r="C256" s="461" t="s">
        <v>11</v>
      </c>
      <c r="D256" s="461" t="s">
        <v>91</v>
      </c>
      <c r="E256" s="461" t="s">
        <v>352</v>
      </c>
      <c r="F256" s="461">
        <v>7630000</v>
      </c>
      <c r="G256" s="461">
        <v>7863531.25</v>
      </c>
      <c r="H256" s="461">
        <v>6</v>
      </c>
      <c r="I256" s="461"/>
      <c r="K256" s="363"/>
    </row>
    <row r="257" spans="2:11" x14ac:dyDescent="0.25">
      <c r="B257" s="461">
        <v>96</v>
      </c>
      <c r="C257" s="461" t="s">
        <v>12</v>
      </c>
      <c r="D257" s="461" t="s">
        <v>12</v>
      </c>
      <c r="E257" s="461" t="s">
        <v>275</v>
      </c>
      <c r="F257" s="461">
        <v>7597000</v>
      </c>
      <c r="G257" s="461">
        <v>7863531.25</v>
      </c>
      <c r="H257" s="461">
        <v>1</v>
      </c>
      <c r="I257" s="461"/>
      <c r="K257" s="363"/>
    </row>
    <row r="258" spans="2:11" x14ac:dyDescent="0.25">
      <c r="B258" s="461">
        <v>96</v>
      </c>
      <c r="C258" s="461" t="s">
        <v>12</v>
      </c>
      <c r="D258" s="461" t="s">
        <v>276</v>
      </c>
      <c r="E258" s="461" t="s">
        <v>276</v>
      </c>
      <c r="F258" s="461">
        <v>7624000</v>
      </c>
      <c r="G258" s="461">
        <v>7863531.25</v>
      </c>
      <c r="H258" s="461">
        <v>1</v>
      </c>
      <c r="I258" s="461"/>
      <c r="K258" s="363"/>
    </row>
    <row r="259" spans="2:11" x14ac:dyDescent="0.25">
      <c r="B259" s="461">
        <v>96</v>
      </c>
      <c r="C259" s="461" t="s">
        <v>12</v>
      </c>
      <c r="D259" s="461" t="s">
        <v>276</v>
      </c>
      <c r="E259" s="461" t="s">
        <v>311</v>
      </c>
      <c r="F259" s="461">
        <v>7628000</v>
      </c>
      <c r="G259" s="461">
        <v>7901583.55333333</v>
      </c>
      <c r="H259" s="461">
        <v>3</v>
      </c>
      <c r="I259" s="461"/>
      <c r="K259" s="363"/>
    </row>
    <row r="260" spans="2:11" x14ac:dyDescent="0.25">
      <c r="B260" s="461">
        <v>96</v>
      </c>
      <c r="C260" s="461" t="s">
        <v>64</v>
      </c>
      <c r="D260" s="461" t="s">
        <v>333</v>
      </c>
      <c r="E260" s="461" t="s">
        <v>489</v>
      </c>
      <c r="F260" s="461">
        <v>7315000</v>
      </c>
      <c r="G260" s="461">
        <v>8187591.7999999998</v>
      </c>
      <c r="H260" s="461">
        <v>1</v>
      </c>
      <c r="I260" s="461"/>
      <c r="K260" s="363"/>
    </row>
    <row r="261" spans="2:11" x14ac:dyDescent="0.25">
      <c r="B261" s="461">
        <v>96</v>
      </c>
      <c r="C261" s="461" t="s">
        <v>65</v>
      </c>
      <c r="D261" s="461" t="s">
        <v>65</v>
      </c>
      <c r="E261" s="461" t="s">
        <v>460</v>
      </c>
      <c r="F261" s="461">
        <v>7576000</v>
      </c>
      <c r="G261" s="461">
        <v>7869800.8499999996</v>
      </c>
      <c r="H261" s="461">
        <v>1</v>
      </c>
      <c r="I261" s="461"/>
      <c r="K261" s="363"/>
    </row>
    <row r="262" spans="2:11" x14ac:dyDescent="0.25">
      <c r="B262" s="461">
        <v>96</v>
      </c>
      <c r="C262" s="461" t="s">
        <v>65</v>
      </c>
      <c r="D262" s="461" t="s">
        <v>462</v>
      </c>
      <c r="E262" s="461" t="s">
        <v>490</v>
      </c>
      <c r="F262" s="461">
        <v>6626000</v>
      </c>
      <c r="G262" s="461">
        <v>9696431.3800000008</v>
      </c>
      <c r="H262" s="461">
        <v>1</v>
      </c>
      <c r="I262" s="461"/>
      <c r="K262" s="363"/>
    </row>
    <row r="263" spans="2:11" x14ac:dyDescent="0.25">
      <c r="B263" s="461">
        <v>105</v>
      </c>
      <c r="C263" s="461" t="s">
        <v>98</v>
      </c>
      <c r="D263" s="461" t="s">
        <v>104</v>
      </c>
      <c r="E263" s="461" t="s">
        <v>450</v>
      </c>
      <c r="F263" s="461">
        <v>7554000</v>
      </c>
      <c r="G263" s="461">
        <v>7782753.1200000001</v>
      </c>
      <c r="H263" s="461">
        <v>1</v>
      </c>
      <c r="I263" s="461"/>
      <c r="K263" s="363"/>
    </row>
    <row r="264" spans="2:11" x14ac:dyDescent="0.25">
      <c r="B264" s="461">
        <v>105</v>
      </c>
      <c r="C264" s="461" t="s">
        <v>11</v>
      </c>
      <c r="D264" s="461" t="s">
        <v>77</v>
      </c>
      <c r="E264" s="461" t="s">
        <v>77</v>
      </c>
      <c r="F264" s="461">
        <v>7581000</v>
      </c>
      <c r="G264" s="461">
        <v>7776281.4000000004</v>
      </c>
      <c r="H264" s="461">
        <v>1</v>
      </c>
      <c r="I264" s="461"/>
      <c r="K264" s="363"/>
    </row>
    <row r="265" spans="2:11" x14ac:dyDescent="0.25">
      <c r="B265" s="461">
        <v>105</v>
      </c>
      <c r="C265" s="461" t="s">
        <v>11</v>
      </c>
      <c r="D265" s="461" t="s">
        <v>77</v>
      </c>
      <c r="E265" s="461" t="s">
        <v>356</v>
      </c>
      <c r="F265" s="461">
        <v>7246000</v>
      </c>
      <c r="G265" s="461">
        <v>7794125</v>
      </c>
      <c r="H265" s="461">
        <v>1</v>
      </c>
      <c r="I265" s="461"/>
      <c r="K265" s="363"/>
    </row>
    <row r="266" spans="2:11" x14ac:dyDescent="0.25">
      <c r="B266" s="461">
        <v>105</v>
      </c>
      <c r="C266" s="461" t="s">
        <v>11</v>
      </c>
      <c r="D266" s="461" t="s">
        <v>77</v>
      </c>
      <c r="E266" s="461" t="s">
        <v>109</v>
      </c>
      <c r="F266" s="461">
        <v>7600000</v>
      </c>
      <c r="G266" s="461">
        <v>7790330.5999999996</v>
      </c>
      <c r="H266" s="461">
        <v>2</v>
      </c>
      <c r="I266" s="461"/>
      <c r="K266" s="363"/>
    </row>
    <row r="267" spans="2:11" x14ac:dyDescent="0.25">
      <c r="B267" s="461">
        <v>105</v>
      </c>
      <c r="C267" s="461" t="s">
        <v>11</v>
      </c>
      <c r="D267" s="461" t="s">
        <v>77</v>
      </c>
      <c r="E267" s="461" t="s">
        <v>390</v>
      </c>
      <c r="F267" s="461">
        <v>7630000</v>
      </c>
      <c r="G267" s="461">
        <v>7790330.5999999996</v>
      </c>
      <c r="H267" s="461">
        <v>1</v>
      </c>
      <c r="I267" s="461"/>
      <c r="K267" s="363"/>
    </row>
    <row r="268" spans="2:11" x14ac:dyDescent="0.25">
      <c r="B268" s="461">
        <v>105</v>
      </c>
      <c r="C268" s="461" t="s">
        <v>11</v>
      </c>
      <c r="D268" s="461" t="s">
        <v>77</v>
      </c>
      <c r="E268" s="461" t="s">
        <v>388</v>
      </c>
      <c r="F268" s="461">
        <v>7619000</v>
      </c>
      <c r="G268" s="461">
        <v>7790330.5999999996</v>
      </c>
      <c r="H268" s="461">
        <v>1</v>
      </c>
      <c r="I268" s="461"/>
      <c r="K268" s="363"/>
    </row>
    <row r="269" spans="2:11" x14ac:dyDescent="0.25">
      <c r="B269" s="461">
        <v>105</v>
      </c>
      <c r="C269" s="461" t="s">
        <v>13</v>
      </c>
      <c r="D269" s="461" t="s">
        <v>491</v>
      </c>
      <c r="E269" s="461" t="s">
        <v>491</v>
      </c>
      <c r="F269" s="461">
        <v>7630000</v>
      </c>
      <c r="G269" s="461">
        <v>7790330.5999999996</v>
      </c>
      <c r="H269" s="461">
        <v>1</v>
      </c>
      <c r="I269" s="461"/>
      <c r="K269" s="363"/>
    </row>
    <row r="270" spans="2:11" x14ac:dyDescent="0.25">
      <c r="B270" s="461">
        <v>105</v>
      </c>
      <c r="C270" s="461" t="s">
        <v>64</v>
      </c>
      <c r="D270" s="461" t="s">
        <v>333</v>
      </c>
      <c r="E270" s="461" t="s">
        <v>333</v>
      </c>
      <c r="F270" s="461">
        <v>7624500</v>
      </c>
      <c r="G270" s="461">
        <v>7795774.9100000001</v>
      </c>
      <c r="H270" s="461">
        <v>2</v>
      </c>
      <c r="I270" s="461"/>
      <c r="K270" s="363"/>
    </row>
    <row r="271" spans="2:11" x14ac:dyDescent="0.25">
      <c r="B271" s="461">
        <v>105</v>
      </c>
      <c r="C271" s="461" t="s">
        <v>64</v>
      </c>
      <c r="D271" s="461" t="s">
        <v>331</v>
      </c>
      <c r="E271" s="461" t="s">
        <v>81</v>
      </c>
      <c r="F271" s="461">
        <v>6695000</v>
      </c>
      <c r="G271" s="461">
        <v>7803613</v>
      </c>
      <c r="H271" s="461">
        <v>1</v>
      </c>
      <c r="I271" s="461"/>
      <c r="K271" s="363"/>
    </row>
    <row r="272" spans="2:11" x14ac:dyDescent="0.25">
      <c r="B272" s="461">
        <v>105</v>
      </c>
      <c r="C272" s="461" t="s">
        <v>64</v>
      </c>
      <c r="D272" s="461" t="s">
        <v>331</v>
      </c>
      <c r="E272" s="461" t="s">
        <v>391</v>
      </c>
      <c r="F272" s="461">
        <v>7630000</v>
      </c>
      <c r="G272" s="461">
        <v>7794125</v>
      </c>
      <c r="H272" s="461">
        <v>1</v>
      </c>
      <c r="I272" s="461"/>
      <c r="K272" s="363"/>
    </row>
    <row r="273" spans="2:11" x14ac:dyDescent="0.25">
      <c r="B273" s="461">
        <v>105</v>
      </c>
      <c r="C273" s="461" t="s">
        <v>64</v>
      </c>
      <c r="D273" s="461" t="s">
        <v>419</v>
      </c>
      <c r="E273" s="461" t="s">
        <v>492</v>
      </c>
      <c r="F273" s="461">
        <v>7630000</v>
      </c>
      <c r="G273" s="461">
        <v>7794125</v>
      </c>
      <c r="H273" s="461">
        <v>1</v>
      </c>
      <c r="I273" s="461"/>
      <c r="K273" s="363"/>
    </row>
    <row r="274" spans="2:11" x14ac:dyDescent="0.25">
      <c r="B274" s="461">
        <v>105</v>
      </c>
      <c r="C274" s="461" t="s">
        <v>65</v>
      </c>
      <c r="D274" s="461" t="s">
        <v>80</v>
      </c>
      <c r="E274" s="461" t="s">
        <v>338</v>
      </c>
      <c r="F274" s="461">
        <v>7630000</v>
      </c>
      <c r="G274" s="461">
        <v>7630000</v>
      </c>
      <c r="H274" s="461">
        <v>1</v>
      </c>
      <c r="I274" s="461"/>
      <c r="K274" s="363"/>
    </row>
    <row r="275" spans="2:11" x14ac:dyDescent="0.25">
      <c r="B275" s="461">
        <v>105</v>
      </c>
      <c r="C275" s="461" t="s">
        <v>65</v>
      </c>
      <c r="D275" s="461" t="s">
        <v>80</v>
      </c>
      <c r="E275" s="461" t="s">
        <v>457</v>
      </c>
      <c r="F275" s="461">
        <v>7630000</v>
      </c>
      <c r="G275" s="461">
        <v>7630000</v>
      </c>
      <c r="H275" s="461">
        <v>1</v>
      </c>
      <c r="I275" s="461"/>
      <c r="K275" s="363"/>
    </row>
    <row r="276" spans="2:11" x14ac:dyDescent="0.25">
      <c r="B276" s="461">
        <v>105</v>
      </c>
      <c r="C276" s="461" t="s">
        <v>100</v>
      </c>
      <c r="D276" s="461" t="s">
        <v>100</v>
      </c>
      <c r="E276" s="461" t="s">
        <v>349</v>
      </c>
      <c r="F276" s="461">
        <v>7630000</v>
      </c>
      <c r="G276" s="461">
        <v>7800474.8200000003</v>
      </c>
      <c r="H276" s="461">
        <v>1</v>
      </c>
      <c r="I276" s="461"/>
      <c r="K276" s="363"/>
    </row>
    <row r="277" spans="2:11" x14ac:dyDescent="0.25">
      <c r="B277" s="461">
        <v>105</v>
      </c>
      <c r="C277" s="461" t="s">
        <v>100</v>
      </c>
      <c r="D277" s="461" t="s">
        <v>314</v>
      </c>
      <c r="E277" s="461" t="s">
        <v>360</v>
      </c>
      <c r="F277" s="461">
        <v>7630000</v>
      </c>
      <c r="G277" s="461">
        <v>7800474.8200000003</v>
      </c>
      <c r="H277" s="461">
        <v>1</v>
      </c>
      <c r="I277" s="461"/>
      <c r="K277" s="363"/>
    </row>
    <row r="278" spans="2:11" x14ac:dyDescent="0.25">
      <c r="B278" s="461">
        <v>105</v>
      </c>
      <c r="C278" s="461" t="s">
        <v>100</v>
      </c>
      <c r="D278" s="461" t="s">
        <v>324</v>
      </c>
      <c r="E278" s="461" t="s">
        <v>324</v>
      </c>
      <c r="F278" s="461">
        <v>7630000</v>
      </c>
      <c r="G278" s="461">
        <v>7790330.5999999996</v>
      </c>
      <c r="H278" s="461">
        <v>1</v>
      </c>
      <c r="I278" s="461"/>
      <c r="K278" s="363"/>
    </row>
    <row r="279" spans="2:11" x14ac:dyDescent="0.25">
      <c r="B279" s="461">
        <v>116</v>
      </c>
      <c r="C279" s="461" t="s">
        <v>11</v>
      </c>
      <c r="D279" s="461" t="s">
        <v>99</v>
      </c>
      <c r="E279" s="461" t="s">
        <v>335</v>
      </c>
      <c r="F279" s="461">
        <v>7630000</v>
      </c>
      <c r="G279" s="461">
        <v>7757933</v>
      </c>
      <c r="H279" s="461">
        <v>1</v>
      </c>
      <c r="I279" s="461"/>
      <c r="K279" s="363"/>
    </row>
    <row r="280" spans="2:11" x14ac:dyDescent="0.25">
      <c r="B280" s="461">
        <v>116</v>
      </c>
      <c r="C280" s="461" t="s">
        <v>11</v>
      </c>
      <c r="D280" s="461" t="s">
        <v>75</v>
      </c>
      <c r="E280" s="461" t="s">
        <v>493</v>
      </c>
      <c r="F280" s="461">
        <v>7630000</v>
      </c>
      <c r="G280" s="461">
        <v>7757933</v>
      </c>
      <c r="H280" s="461">
        <v>1</v>
      </c>
      <c r="I280" s="461"/>
      <c r="K280" s="363"/>
    </row>
    <row r="281" spans="2:11" x14ac:dyDescent="0.25">
      <c r="B281" s="461">
        <v>116</v>
      </c>
      <c r="C281" s="461" t="s">
        <v>11</v>
      </c>
      <c r="D281" s="461" t="s">
        <v>371</v>
      </c>
      <c r="E281" s="461" t="s">
        <v>371</v>
      </c>
      <c r="F281" s="461">
        <v>7597000</v>
      </c>
      <c r="G281" s="461">
        <v>7757933</v>
      </c>
      <c r="H281" s="461">
        <v>1</v>
      </c>
      <c r="I281" s="461"/>
      <c r="K281" s="363"/>
    </row>
    <row r="282" spans="2:11" x14ac:dyDescent="0.25">
      <c r="B282" s="461">
        <v>116</v>
      </c>
      <c r="C282" s="461" t="s">
        <v>11</v>
      </c>
      <c r="D282" s="461" t="s">
        <v>371</v>
      </c>
      <c r="E282" s="461" t="s">
        <v>372</v>
      </c>
      <c r="F282" s="461">
        <v>7630000</v>
      </c>
      <c r="G282" s="461">
        <v>7757933</v>
      </c>
      <c r="H282" s="461">
        <v>1</v>
      </c>
      <c r="I282" s="461"/>
      <c r="K282" s="363"/>
    </row>
    <row r="283" spans="2:11" x14ac:dyDescent="0.25">
      <c r="B283" s="461">
        <v>116</v>
      </c>
      <c r="C283" s="461" t="s">
        <v>11</v>
      </c>
      <c r="D283" s="461" t="s">
        <v>371</v>
      </c>
      <c r="E283" s="461" t="s">
        <v>494</v>
      </c>
      <c r="F283" s="461">
        <v>7630000</v>
      </c>
      <c r="G283" s="461">
        <v>7757933</v>
      </c>
      <c r="H283" s="461">
        <v>1</v>
      </c>
      <c r="I283" s="461"/>
      <c r="K283" s="363"/>
    </row>
    <row r="284" spans="2:11" x14ac:dyDescent="0.25">
      <c r="B284" s="461">
        <v>116</v>
      </c>
      <c r="C284" s="461" t="s">
        <v>64</v>
      </c>
      <c r="D284" s="461" t="s">
        <v>79</v>
      </c>
      <c r="E284" s="461" t="s">
        <v>495</v>
      </c>
      <c r="F284" s="461">
        <v>3815000</v>
      </c>
      <c r="G284" s="461">
        <v>7757933.6100000003</v>
      </c>
      <c r="H284" s="461">
        <v>2</v>
      </c>
      <c r="I284" s="461"/>
      <c r="K284" s="363"/>
    </row>
    <row r="285" spans="2:11" x14ac:dyDescent="0.25">
      <c r="B285" s="461">
        <v>116</v>
      </c>
      <c r="C285" s="461" t="s">
        <v>64</v>
      </c>
      <c r="D285" s="461" t="s">
        <v>88</v>
      </c>
      <c r="E285" s="461" t="s">
        <v>496</v>
      </c>
      <c r="F285" s="461">
        <v>7608000</v>
      </c>
      <c r="G285" s="461">
        <v>7757933</v>
      </c>
      <c r="H285" s="461">
        <v>2</v>
      </c>
      <c r="I285" s="461"/>
      <c r="K285" s="363"/>
    </row>
    <row r="286" spans="2:11" x14ac:dyDescent="0.25">
      <c r="B286" s="461">
        <v>116</v>
      </c>
      <c r="C286" s="461" t="s">
        <v>65</v>
      </c>
      <c r="D286" s="461" t="s">
        <v>65</v>
      </c>
      <c r="E286" s="461" t="s">
        <v>400</v>
      </c>
      <c r="F286" s="461">
        <v>7619000</v>
      </c>
      <c r="G286" s="461">
        <v>7757933</v>
      </c>
      <c r="H286" s="461">
        <v>1</v>
      </c>
      <c r="I286" s="461"/>
      <c r="K286" s="363"/>
    </row>
    <row r="287" spans="2:11" x14ac:dyDescent="0.25">
      <c r="B287" s="461">
        <v>116</v>
      </c>
      <c r="C287" s="461" t="s">
        <v>65</v>
      </c>
      <c r="D287" s="461" t="s">
        <v>65</v>
      </c>
      <c r="E287" s="461" t="s">
        <v>460</v>
      </c>
      <c r="F287" s="461">
        <v>7630000</v>
      </c>
      <c r="G287" s="461">
        <v>7757933</v>
      </c>
      <c r="H287" s="461">
        <v>1</v>
      </c>
      <c r="I287" s="461"/>
      <c r="K287" s="363"/>
    </row>
    <row r="288" spans="2:11" x14ac:dyDescent="0.25">
      <c r="B288" s="461">
        <v>116</v>
      </c>
      <c r="C288" s="461" t="s">
        <v>65</v>
      </c>
      <c r="D288" s="461" t="s">
        <v>65</v>
      </c>
      <c r="E288" s="461" t="s">
        <v>497</v>
      </c>
      <c r="F288" s="461">
        <v>7611000</v>
      </c>
      <c r="G288" s="461">
        <v>7757933</v>
      </c>
      <c r="H288" s="461">
        <v>2</v>
      </c>
      <c r="I288" s="461"/>
      <c r="K288" s="363"/>
    </row>
    <row r="289" spans="2:11" x14ac:dyDescent="0.25">
      <c r="B289" s="461">
        <v>116</v>
      </c>
      <c r="C289" s="461" t="s">
        <v>65</v>
      </c>
      <c r="D289" s="461" t="s">
        <v>404</v>
      </c>
      <c r="E289" s="461" t="s">
        <v>405</v>
      </c>
      <c r="F289" s="461">
        <v>7212000</v>
      </c>
      <c r="G289" s="461">
        <v>7757933</v>
      </c>
      <c r="H289" s="461">
        <v>1</v>
      </c>
      <c r="I289" s="461"/>
      <c r="K289" s="363"/>
    </row>
    <row r="290" spans="2:11" x14ac:dyDescent="0.25">
      <c r="B290" s="461">
        <v>4</v>
      </c>
      <c r="C290" s="461" t="s">
        <v>98</v>
      </c>
      <c r="D290" s="461" t="s">
        <v>98</v>
      </c>
      <c r="E290" s="461" t="s">
        <v>459</v>
      </c>
      <c r="F290" s="461">
        <v>7559000</v>
      </c>
      <c r="G290" s="461">
        <v>21400000</v>
      </c>
      <c r="H290" s="461">
        <v>1</v>
      </c>
      <c r="I290" s="461"/>
      <c r="K290" s="363"/>
    </row>
    <row r="291" spans="2:11" x14ac:dyDescent="0.25">
      <c r="B291" s="461">
        <v>4</v>
      </c>
      <c r="C291" s="461" t="s">
        <v>98</v>
      </c>
      <c r="D291" s="461" t="s">
        <v>84</v>
      </c>
      <c r="E291" s="461" t="s">
        <v>468</v>
      </c>
      <c r="F291" s="461">
        <v>5628000</v>
      </c>
      <c r="G291" s="461">
        <v>41300000</v>
      </c>
      <c r="H291" s="461">
        <v>1</v>
      </c>
      <c r="I291" s="461"/>
      <c r="K291" s="363"/>
    </row>
    <row r="292" spans="2:11" x14ac:dyDescent="0.25">
      <c r="B292" s="461">
        <v>4</v>
      </c>
      <c r="C292" s="461" t="s">
        <v>98</v>
      </c>
      <c r="D292" s="461" t="s">
        <v>84</v>
      </c>
      <c r="E292" s="461" t="s">
        <v>498</v>
      </c>
      <c r="F292" s="461">
        <v>5146000</v>
      </c>
      <c r="G292" s="461">
        <v>60846537.270000003</v>
      </c>
      <c r="H292" s="461">
        <v>1</v>
      </c>
      <c r="I292" s="461"/>
      <c r="K292" s="363"/>
    </row>
    <row r="293" spans="2:11" x14ac:dyDescent="0.25">
      <c r="B293" s="461">
        <v>4</v>
      </c>
      <c r="C293" s="461" t="s">
        <v>98</v>
      </c>
      <c r="D293" s="461" t="s">
        <v>443</v>
      </c>
      <c r="E293" s="461" t="s">
        <v>499</v>
      </c>
      <c r="F293" s="461">
        <v>7624000</v>
      </c>
      <c r="G293" s="461">
        <v>18624706.09</v>
      </c>
      <c r="H293" s="461">
        <v>1</v>
      </c>
      <c r="I293" s="461"/>
      <c r="K293" s="363"/>
    </row>
    <row r="294" spans="2:11" x14ac:dyDescent="0.25">
      <c r="B294" s="461">
        <v>4</v>
      </c>
      <c r="C294" s="461" t="s">
        <v>98</v>
      </c>
      <c r="D294" s="461" t="s">
        <v>104</v>
      </c>
      <c r="E294" s="461" t="s">
        <v>85</v>
      </c>
      <c r="F294" s="461">
        <v>7513000</v>
      </c>
      <c r="G294" s="461">
        <v>25520000</v>
      </c>
      <c r="H294" s="461">
        <v>2</v>
      </c>
      <c r="I294" s="461"/>
      <c r="K294" s="363"/>
    </row>
    <row r="295" spans="2:11" x14ac:dyDescent="0.25">
      <c r="B295" s="461">
        <v>4</v>
      </c>
      <c r="C295" s="461" t="s">
        <v>98</v>
      </c>
      <c r="D295" s="461" t="s">
        <v>104</v>
      </c>
      <c r="E295" s="461" t="s">
        <v>73</v>
      </c>
      <c r="F295" s="461">
        <v>7126200</v>
      </c>
      <c r="G295" s="461">
        <v>24750076.756000001</v>
      </c>
      <c r="H295" s="461">
        <v>5</v>
      </c>
      <c r="I295" s="461"/>
      <c r="K295" s="363"/>
    </row>
    <row r="296" spans="2:11" x14ac:dyDescent="0.25">
      <c r="B296" s="461">
        <v>4</v>
      </c>
      <c r="C296" s="461" t="s">
        <v>11</v>
      </c>
      <c r="D296" s="461" t="s">
        <v>99</v>
      </c>
      <c r="E296" s="461" t="s">
        <v>335</v>
      </c>
      <c r="F296" s="461">
        <v>7576000</v>
      </c>
      <c r="G296" s="461">
        <v>20300000</v>
      </c>
      <c r="H296" s="461">
        <v>1</v>
      </c>
      <c r="I296" s="461"/>
      <c r="K296" s="363"/>
    </row>
    <row r="297" spans="2:11" x14ac:dyDescent="0.25">
      <c r="B297" s="461">
        <v>4</v>
      </c>
      <c r="C297" s="461" t="s">
        <v>11</v>
      </c>
      <c r="D297" s="461" t="s">
        <v>86</v>
      </c>
      <c r="E297" s="461" t="s">
        <v>94</v>
      </c>
      <c r="F297" s="461">
        <v>6678000</v>
      </c>
      <c r="G297" s="461">
        <v>23795000</v>
      </c>
      <c r="H297" s="461">
        <v>2</v>
      </c>
      <c r="I297" s="461"/>
      <c r="K297" s="363"/>
    </row>
    <row r="298" spans="2:11" x14ac:dyDescent="0.25">
      <c r="B298" s="461">
        <v>4</v>
      </c>
      <c r="C298" s="461" t="s">
        <v>11</v>
      </c>
      <c r="D298" s="461" t="s">
        <v>86</v>
      </c>
      <c r="E298" s="461" t="s">
        <v>95</v>
      </c>
      <c r="F298" s="461">
        <v>6687000</v>
      </c>
      <c r="G298" s="461">
        <v>20653500</v>
      </c>
      <c r="H298" s="461">
        <v>2</v>
      </c>
      <c r="I298" s="461"/>
      <c r="K298" s="363"/>
    </row>
    <row r="299" spans="2:11" x14ac:dyDescent="0.25">
      <c r="B299" s="461">
        <v>4</v>
      </c>
      <c r="C299" s="461" t="s">
        <v>11</v>
      </c>
      <c r="D299" s="461" t="s">
        <v>86</v>
      </c>
      <c r="E299" s="461" t="s">
        <v>105</v>
      </c>
      <c r="F299" s="461">
        <v>7559000</v>
      </c>
      <c r="G299" s="461">
        <v>15565000</v>
      </c>
      <c r="H299" s="461">
        <v>1</v>
      </c>
      <c r="I299" s="461"/>
      <c r="K299" s="363"/>
    </row>
    <row r="300" spans="2:11" x14ac:dyDescent="0.25">
      <c r="B300" s="461">
        <v>4</v>
      </c>
      <c r="C300" s="461" t="s">
        <v>11</v>
      </c>
      <c r="D300" s="461" t="s">
        <v>86</v>
      </c>
      <c r="E300" s="461" t="s">
        <v>387</v>
      </c>
      <c r="F300" s="461">
        <v>7630000</v>
      </c>
      <c r="G300" s="461">
        <v>16118000</v>
      </c>
      <c r="H300" s="461">
        <v>1</v>
      </c>
      <c r="I300" s="461"/>
      <c r="K300" s="363"/>
    </row>
    <row r="301" spans="2:11" x14ac:dyDescent="0.25">
      <c r="B301" s="461">
        <v>4</v>
      </c>
      <c r="C301" s="461" t="s">
        <v>11</v>
      </c>
      <c r="D301" s="461" t="s">
        <v>86</v>
      </c>
      <c r="E301" s="461" t="s">
        <v>402</v>
      </c>
      <c r="F301" s="461">
        <v>7624000</v>
      </c>
      <c r="G301" s="461">
        <v>17400000</v>
      </c>
      <c r="H301" s="461">
        <v>1</v>
      </c>
      <c r="I301" s="461"/>
      <c r="K301" s="363"/>
    </row>
    <row r="302" spans="2:11" x14ac:dyDescent="0.25">
      <c r="B302" s="461">
        <v>4</v>
      </c>
      <c r="C302" s="461" t="s">
        <v>11</v>
      </c>
      <c r="D302" s="461" t="s">
        <v>86</v>
      </c>
      <c r="E302" s="461" t="s">
        <v>97</v>
      </c>
      <c r="F302" s="461">
        <v>6420000</v>
      </c>
      <c r="G302" s="461">
        <v>23000000</v>
      </c>
      <c r="H302" s="461">
        <v>1</v>
      </c>
      <c r="I302" s="461"/>
      <c r="K302" s="363"/>
    </row>
    <row r="303" spans="2:11" x14ac:dyDescent="0.25">
      <c r="B303" s="461">
        <v>4</v>
      </c>
      <c r="C303" s="461" t="s">
        <v>12</v>
      </c>
      <c r="D303" s="461" t="s">
        <v>12</v>
      </c>
      <c r="E303" s="461" t="s">
        <v>500</v>
      </c>
      <c r="F303" s="461">
        <v>6867000</v>
      </c>
      <c r="G303" s="461">
        <v>36783000</v>
      </c>
      <c r="H303" s="461">
        <v>1</v>
      </c>
      <c r="I303" s="461"/>
      <c r="K303" s="363"/>
    </row>
    <row r="304" spans="2:11" x14ac:dyDescent="0.25">
      <c r="B304" s="461">
        <v>4</v>
      </c>
      <c r="C304" s="461" t="s">
        <v>12</v>
      </c>
      <c r="D304" s="461" t="s">
        <v>12</v>
      </c>
      <c r="E304" s="461" t="s">
        <v>277</v>
      </c>
      <c r="F304" s="461">
        <v>6092500</v>
      </c>
      <c r="G304" s="461">
        <v>49042860.5</v>
      </c>
      <c r="H304" s="461">
        <v>2</v>
      </c>
      <c r="I304" s="461"/>
      <c r="K304" s="363"/>
    </row>
    <row r="305" spans="2:11" x14ac:dyDescent="0.25">
      <c r="B305" s="461">
        <v>4</v>
      </c>
      <c r="C305" s="461" t="s">
        <v>12</v>
      </c>
      <c r="D305" s="461" t="s">
        <v>12</v>
      </c>
      <c r="E305" s="461" t="s">
        <v>501</v>
      </c>
      <c r="F305" s="461">
        <v>7630000</v>
      </c>
      <c r="G305" s="461">
        <v>16945000</v>
      </c>
      <c r="H305" s="461">
        <v>1</v>
      </c>
      <c r="I305" s="461"/>
      <c r="K305" s="363"/>
    </row>
    <row r="306" spans="2:11" x14ac:dyDescent="0.25">
      <c r="B306" s="461">
        <v>4</v>
      </c>
      <c r="C306" s="461" t="s">
        <v>12</v>
      </c>
      <c r="D306" s="461" t="s">
        <v>12</v>
      </c>
      <c r="E306" s="461" t="s">
        <v>275</v>
      </c>
      <c r="F306" s="461">
        <v>6833000</v>
      </c>
      <c r="G306" s="461">
        <v>41911475.023333304</v>
      </c>
      <c r="H306" s="461">
        <v>3</v>
      </c>
      <c r="I306" s="461"/>
      <c r="K306" s="363"/>
    </row>
    <row r="307" spans="2:11" x14ac:dyDescent="0.25">
      <c r="B307" s="461">
        <v>4</v>
      </c>
      <c r="C307" s="461" t="s">
        <v>12</v>
      </c>
      <c r="D307" s="461" t="s">
        <v>12</v>
      </c>
      <c r="E307" s="461" t="s">
        <v>502</v>
      </c>
      <c r="F307" s="461">
        <v>6351000</v>
      </c>
      <c r="G307" s="461">
        <v>59351000</v>
      </c>
      <c r="H307" s="461">
        <v>1</v>
      </c>
      <c r="I307" s="461"/>
      <c r="K307" s="363"/>
    </row>
    <row r="308" spans="2:11" x14ac:dyDescent="0.25">
      <c r="B308" s="461">
        <v>4</v>
      </c>
      <c r="C308" s="461" t="s">
        <v>12</v>
      </c>
      <c r="D308" s="461" t="s">
        <v>276</v>
      </c>
      <c r="E308" s="461" t="s">
        <v>276</v>
      </c>
      <c r="F308" s="461">
        <v>6479000</v>
      </c>
      <c r="G308" s="461">
        <v>36543677.549999997</v>
      </c>
      <c r="H308" s="461">
        <v>3</v>
      </c>
      <c r="I308" s="461"/>
      <c r="K308" s="363"/>
    </row>
    <row r="309" spans="2:11" x14ac:dyDescent="0.25">
      <c r="B309" s="461">
        <v>4</v>
      </c>
      <c r="C309" s="461" t="s">
        <v>12</v>
      </c>
      <c r="D309" s="461" t="s">
        <v>276</v>
      </c>
      <c r="E309" s="461" t="s">
        <v>445</v>
      </c>
      <c r="F309" s="461">
        <v>6420000</v>
      </c>
      <c r="G309" s="461">
        <v>31420000</v>
      </c>
      <c r="H309" s="461">
        <v>1</v>
      </c>
      <c r="I309" s="461"/>
      <c r="K309" s="363"/>
    </row>
    <row r="310" spans="2:11" x14ac:dyDescent="0.25">
      <c r="B310" s="461">
        <v>4</v>
      </c>
      <c r="C310" s="461" t="s">
        <v>12</v>
      </c>
      <c r="D310" s="461" t="s">
        <v>407</v>
      </c>
      <c r="E310" s="461" t="s">
        <v>74</v>
      </c>
      <c r="F310" s="461">
        <v>4974000</v>
      </c>
      <c r="G310" s="461">
        <v>51203000</v>
      </c>
      <c r="H310" s="461">
        <v>1</v>
      </c>
      <c r="I310" s="461"/>
      <c r="K310" s="363"/>
    </row>
    <row r="311" spans="2:11" x14ac:dyDescent="0.25">
      <c r="B311" s="461">
        <v>4</v>
      </c>
      <c r="C311" s="461" t="s">
        <v>12</v>
      </c>
      <c r="D311" s="461" t="s">
        <v>363</v>
      </c>
      <c r="E311" s="461" t="s">
        <v>350</v>
      </c>
      <c r="F311" s="461">
        <v>7527000</v>
      </c>
      <c r="G311" s="461">
        <v>28827397.550000001</v>
      </c>
      <c r="H311" s="461">
        <v>1</v>
      </c>
      <c r="I311" s="461"/>
      <c r="K311" s="363"/>
    </row>
    <row r="312" spans="2:11" x14ac:dyDescent="0.25">
      <c r="B312" s="461">
        <v>4</v>
      </c>
      <c r="C312" s="461" t="s">
        <v>12</v>
      </c>
      <c r="D312" s="461" t="s">
        <v>78</v>
      </c>
      <c r="E312" s="461" t="s">
        <v>395</v>
      </c>
      <c r="F312" s="461">
        <v>7384000</v>
      </c>
      <c r="G312" s="461">
        <v>28684098.84</v>
      </c>
      <c r="H312" s="461">
        <v>1</v>
      </c>
      <c r="I312" s="461"/>
      <c r="K312" s="363"/>
    </row>
    <row r="313" spans="2:11" x14ac:dyDescent="0.25">
      <c r="B313" s="461">
        <v>4</v>
      </c>
      <c r="C313" s="461" t="s">
        <v>12</v>
      </c>
      <c r="D313" s="461" t="s">
        <v>373</v>
      </c>
      <c r="E313" s="461" t="s">
        <v>503</v>
      </c>
      <c r="F313" s="461">
        <v>6936000</v>
      </c>
      <c r="G313" s="461">
        <v>41936000</v>
      </c>
      <c r="H313" s="461">
        <v>1</v>
      </c>
      <c r="I313" s="461"/>
      <c r="K313" s="363"/>
    </row>
    <row r="314" spans="2:11" x14ac:dyDescent="0.25">
      <c r="B314" s="461">
        <v>4</v>
      </c>
      <c r="C314" s="461" t="s">
        <v>12</v>
      </c>
      <c r="D314" s="461" t="s">
        <v>373</v>
      </c>
      <c r="E314" s="461" t="s">
        <v>376</v>
      </c>
      <c r="F314" s="461">
        <v>6236000</v>
      </c>
      <c r="G314" s="461">
        <v>34381164.153333299</v>
      </c>
      <c r="H314" s="461">
        <v>3</v>
      </c>
      <c r="I314" s="461"/>
      <c r="K314" s="363"/>
    </row>
    <row r="315" spans="2:11" x14ac:dyDescent="0.25">
      <c r="B315" s="461">
        <v>4</v>
      </c>
      <c r="C315" s="461" t="s">
        <v>12</v>
      </c>
      <c r="D315" s="461" t="s">
        <v>347</v>
      </c>
      <c r="E315" s="461" t="s">
        <v>74</v>
      </c>
      <c r="F315" s="461">
        <v>7559000</v>
      </c>
      <c r="G315" s="461">
        <v>25065924.82</v>
      </c>
      <c r="H315" s="461">
        <v>1</v>
      </c>
      <c r="I315" s="461"/>
      <c r="K315" s="363"/>
    </row>
    <row r="316" spans="2:11" x14ac:dyDescent="0.25">
      <c r="B316" s="461">
        <v>4</v>
      </c>
      <c r="C316" s="461" t="s">
        <v>12</v>
      </c>
      <c r="D316" s="461" t="s">
        <v>347</v>
      </c>
      <c r="E316" s="461" t="s">
        <v>504</v>
      </c>
      <c r="F316" s="461">
        <v>5628000</v>
      </c>
      <c r="G316" s="461">
        <v>36378965.689999998</v>
      </c>
      <c r="H316" s="461">
        <v>1</v>
      </c>
      <c r="I316" s="461"/>
      <c r="K316" s="363"/>
    </row>
    <row r="317" spans="2:11" x14ac:dyDescent="0.25">
      <c r="B317" s="461">
        <v>4</v>
      </c>
      <c r="C317" s="461" t="s">
        <v>12</v>
      </c>
      <c r="D317" s="461" t="s">
        <v>82</v>
      </c>
      <c r="E317" s="461" t="s">
        <v>416</v>
      </c>
      <c r="F317" s="461">
        <v>5800000</v>
      </c>
      <c r="G317" s="461">
        <v>62650000</v>
      </c>
      <c r="H317" s="461">
        <v>1</v>
      </c>
      <c r="I317" s="461"/>
      <c r="K317" s="363"/>
    </row>
    <row r="318" spans="2:11" x14ac:dyDescent="0.25">
      <c r="B318" s="461">
        <v>4</v>
      </c>
      <c r="C318" s="461" t="s">
        <v>13</v>
      </c>
      <c r="D318" s="461" t="s">
        <v>13</v>
      </c>
      <c r="E318" s="461" t="s">
        <v>505</v>
      </c>
      <c r="F318" s="461">
        <v>5594000</v>
      </c>
      <c r="G318" s="461">
        <v>46394000</v>
      </c>
      <c r="H318" s="461">
        <v>1</v>
      </c>
      <c r="I318" s="461"/>
      <c r="K318" s="363"/>
    </row>
    <row r="319" spans="2:11" x14ac:dyDescent="0.25">
      <c r="B319" s="461">
        <v>4</v>
      </c>
      <c r="C319" s="461" t="s">
        <v>13</v>
      </c>
      <c r="D319" s="461" t="s">
        <v>101</v>
      </c>
      <c r="E319" s="461" t="s">
        <v>348</v>
      </c>
      <c r="F319" s="461">
        <v>6695000</v>
      </c>
      <c r="G319" s="461">
        <v>24655000</v>
      </c>
      <c r="H319" s="461">
        <v>1</v>
      </c>
      <c r="I319" s="461"/>
      <c r="K319" s="363"/>
    </row>
    <row r="320" spans="2:11" x14ac:dyDescent="0.25">
      <c r="B320" s="461">
        <v>4</v>
      </c>
      <c r="C320" s="461" t="s">
        <v>64</v>
      </c>
      <c r="D320" s="461" t="s">
        <v>218</v>
      </c>
      <c r="E320" s="461" t="s">
        <v>218</v>
      </c>
      <c r="F320" s="461">
        <v>6943400</v>
      </c>
      <c r="G320" s="461">
        <v>28356599.932</v>
      </c>
      <c r="H320" s="461">
        <v>5</v>
      </c>
      <c r="I320" s="461"/>
      <c r="K320" s="363"/>
    </row>
    <row r="321" spans="2:11" x14ac:dyDescent="0.25">
      <c r="B321" s="461">
        <v>4</v>
      </c>
      <c r="C321" s="461" t="s">
        <v>65</v>
      </c>
      <c r="D321" s="461" t="s">
        <v>63</v>
      </c>
      <c r="E321" s="461" t="s">
        <v>63</v>
      </c>
      <c r="F321" s="461">
        <v>6928000</v>
      </c>
      <c r="G321" s="461">
        <v>26821333.333333299</v>
      </c>
      <c r="H321" s="461">
        <v>3</v>
      </c>
      <c r="I321" s="461"/>
      <c r="K321" s="363"/>
    </row>
    <row r="322" spans="2:11" x14ac:dyDescent="0.25">
      <c r="B322" s="461">
        <v>4</v>
      </c>
      <c r="C322" s="461" t="s">
        <v>65</v>
      </c>
      <c r="D322" s="461" t="s">
        <v>63</v>
      </c>
      <c r="E322" s="461" t="s">
        <v>506</v>
      </c>
      <c r="F322" s="461">
        <v>7349000</v>
      </c>
      <c r="G322" s="461">
        <v>20349880</v>
      </c>
      <c r="H322" s="461">
        <v>1</v>
      </c>
      <c r="I322" s="461"/>
      <c r="K322" s="363"/>
    </row>
    <row r="323" spans="2:11" x14ac:dyDescent="0.25">
      <c r="B323" s="461">
        <v>4</v>
      </c>
      <c r="C323" s="461" t="s">
        <v>65</v>
      </c>
      <c r="D323" s="461" t="s">
        <v>477</v>
      </c>
      <c r="E323" s="461" t="s">
        <v>477</v>
      </c>
      <c r="F323" s="461">
        <v>6179000</v>
      </c>
      <c r="G323" s="461">
        <v>21527000</v>
      </c>
      <c r="H323" s="461">
        <v>1</v>
      </c>
      <c r="I323" s="461"/>
      <c r="K323" s="363"/>
    </row>
    <row r="324" spans="2:11" x14ac:dyDescent="0.25">
      <c r="B324" s="461">
        <v>4</v>
      </c>
      <c r="C324" s="461" t="s">
        <v>65</v>
      </c>
      <c r="D324" s="461" t="s">
        <v>89</v>
      </c>
      <c r="E324" s="461" t="s">
        <v>340</v>
      </c>
      <c r="F324" s="461">
        <v>7266000</v>
      </c>
      <c r="G324" s="461">
        <v>18005000</v>
      </c>
      <c r="H324" s="461">
        <v>2</v>
      </c>
      <c r="I324" s="461"/>
      <c r="K324" s="363"/>
    </row>
    <row r="325" spans="2:11" x14ac:dyDescent="0.25">
      <c r="B325" s="461">
        <v>4</v>
      </c>
      <c r="C325" s="461" t="s">
        <v>65</v>
      </c>
      <c r="D325" s="461" t="s">
        <v>374</v>
      </c>
      <c r="E325" s="461" t="s">
        <v>374</v>
      </c>
      <c r="F325" s="461">
        <v>6420000</v>
      </c>
      <c r="G325" s="461">
        <v>14594000</v>
      </c>
      <c r="H325" s="461">
        <v>1</v>
      </c>
      <c r="I325" s="461"/>
      <c r="K325" s="363"/>
    </row>
    <row r="326" spans="2:11" x14ac:dyDescent="0.25">
      <c r="B326" s="461">
        <v>4</v>
      </c>
      <c r="C326" s="461" t="s">
        <v>100</v>
      </c>
      <c r="D326" s="461" t="s">
        <v>100</v>
      </c>
      <c r="E326" s="461" t="s">
        <v>100</v>
      </c>
      <c r="F326" s="461">
        <v>7565000</v>
      </c>
      <c r="G326" s="461">
        <v>19530000</v>
      </c>
      <c r="H326" s="461">
        <v>1</v>
      </c>
      <c r="I326" s="461"/>
      <c r="K326" s="363"/>
    </row>
    <row r="327" spans="2:11" x14ac:dyDescent="0.25">
      <c r="B327" s="461">
        <v>4</v>
      </c>
      <c r="C327" s="461" t="s">
        <v>100</v>
      </c>
      <c r="D327" s="461" t="s">
        <v>102</v>
      </c>
      <c r="E327" s="461" t="s">
        <v>110</v>
      </c>
      <c r="F327" s="461">
        <v>7384000</v>
      </c>
      <c r="G327" s="461">
        <v>16392000</v>
      </c>
      <c r="H327" s="461">
        <v>1</v>
      </c>
      <c r="I327" s="461"/>
      <c r="K327" s="363"/>
    </row>
    <row r="328" spans="2:11" x14ac:dyDescent="0.25">
      <c r="B328" s="461">
        <v>4</v>
      </c>
      <c r="C328" s="461" t="s">
        <v>100</v>
      </c>
      <c r="D328" s="461" t="s">
        <v>102</v>
      </c>
      <c r="E328" s="461" t="s">
        <v>69</v>
      </c>
      <c r="F328" s="461">
        <v>6931500</v>
      </c>
      <c r="G328" s="461">
        <v>20903000</v>
      </c>
      <c r="H328" s="461">
        <v>2</v>
      </c>
      <c r="I328" s="461"/>
      <c r="K328" s="363"/>
    </row>
    <row r="329" spans="2:11" x14ac:dyDescent="0.25">
      <c r="B329" s="461">
        <v>4</v>
      </c>
      <c r="C329" s="461" t="s">
        <v>100</v>
      </c>
      <c r="D329" s="461" t="s">
        <v>102</v>
      </c>
      <c r="E329" s="461" t="s">
        <v>368</v>
      </c>
      <c r="F329" s="461">
        <v>7161500</v>
      </c>
      <c r="G329" s="461">
        <v>20921500</v>
      </c>
      <c r="H329" s="461">
        <v>2</v>
      </c>
      <c r="I329" s="461"/>
      <c r="K329" s="363"/>
    </row>
    <row r="330" spans="2:11" x14ac:dyDescent="0.25">
      <c r="B330" s="461">
        <v>4</v>
      </c>
      <c r="C330" s="461" t="s">
        <v>100</v>
      </c>
      <c r="D330" s="461" t="s">
        <v>70</v>
      </c>
      <c r="E330" s="461" t="s">
        <v>70</v>
      </c>
      <c r="F330" s="461">
        <v>7585000</v>
      </c>
      <c r="G330" s="461">
        <v>20451967.510000002</v>
      </c>
      <c r="H330" s="461">
        <v>4</v>
      </c>
      <c r="I330" s="461"/>
      <c r="K330" s="363"/>
    </row>
    <row r="331" spans="2:11" x14ac:dyDescent="0.25">
      <c r="B331" s="461">
        <v>4</v>
      </c>
      <c r="C331" s="461" t="s">
        <v>100</v>
      </c>
      <c r="D331" s="461" t="s">
        <v>324</v>
      </c>
      <c r="E331" s="461" t="s">
        <v>369</v>
      </c>
      <c r="F331" s="461">
        <v>7602500</v>
      </c>
      <c r="G331" s="461">
        <v>16815714.690000001</v>
      </c>
      <c r="H331" s="461">
        <v>2</v>
      </c>
      <c r="I331" s="461"/>
      <c r="K331" s="363"/>
    </row>
    <row r="332" spans="2:11" x14ac:dyDescent="0.25">
      <c r="B332" s="461">
        <v>4</v>
      </c>
      <c r="C332" s="461" t="s">
        <v>100</v>
      </c>
      <c r="D332" s="461" t="s">
        <v>103</v>
      </c>
      <c r="E332" s="461" t="s">
        <v>415</v>
      </c>
      <c r="F332" s="461">
        <v>7597000</v>
      </c>
      <c r="G332" s="461">
        <v>16280000</v>
      </c>
      <c r="H332" s="461">
        <v>1</v>
      </c>
      <c r="I332" s="461"/>
      <c r="K332" s="363"/>
    </row>
    <row r="333" spans="2:11" x14ac:dyDescent="0.25">
      <c r="B333" s="461">
        <v>22</v>
      </c>
      <c r="C333" s="461" t="s">
        <v>98</v>
      </c>
      <c r="D333" s="461" t="s">
        <v>367</v>
      </c>
      <c r="E333" s="461" t="s">
        <v>507</v>
      </c>
      <c r="F333" s="461">
        <v>6523000</v>
      </c>
      <c r="G333" s="461">
        <v>44063000</v>
      </c>
      <c r="H333" s="461">
        <v>1</v>
      </c>
      <c r="I333" s="461"/>
      <c r="K333" s="363"/>
    </row>
    <row r="334" spans="2:11" x14ac:dyDescent="0.25">
      <c r="B334" s="461">
        <v>22</v>
      </c>
      <c r="C334" s="461" t="s">
        <v>12</v>
      </c>
      <c r="D334" s="461" t="s">
        <v>12</v>
      </c>
      <c r="E334" s="461" t="s">
        <v>275</v>
      </c>
      <c r="F334" s="461">
        <v>6007000</v>
      </c>
      <c r="G334" s="461">
        <v>52204000</v>
      </c>
      <c r="H334" s="461">
        <v>1</v>
      </c>
      <c r="I334" s="461"/>
      <c r="K334" s="363"/>
    </row>
    <row r="335" spans="2:11" ht="17.25" customHeight="1" x14ac:dyDescent="0.25">
      <c r="B335" s="461">
        <v>27</v>
      </c>
      <c r="C335" s="461" t="s">
        <v>98</v>
      </c>
      <c r="D335" s="461" t="s">
        <v>98</v>
      </c>
      <c r="E335" s="461" t="s">
        <v>442</v>
      </c>
      <c r="F335" s="461">
        <v>6523000</v>
      </c>
      <c r="G335" s="461">
        <v>37060000</v>
      </c>
      <c r="H335" s="461">
        <v>1</v>
      </c>
      <c r="I335" s="461"/>
      <c r="K335" s="363"/>
    </row>
    <row r="336" spans="2:11" x14ac:dyDescent="0.25">
      <c r="B336" s="461">
        <v>27</v>
      </c>
      <c r="C336" s="461" t="s">
        <v>98</v>
      </c>
      <c r="D336" s="461" t="s">
        <v>84</v>
      </c>
      <c r="E336" s="461" t="s">
        <v>508</v>
      </c>
      <c r="F336" s="461">
        <v>5249000</v>
      </c>
      <c r="G336" s="461">
        <v>53149000</v>
      </c>
      <c r="H336" s="461">
        <v>1</v>
      </c>
      <c r="I336" s="461"/>
      <c r="K336" s="363"/>
    </row>
    <row r="337" spans="2:11" x14ac:dyDescent="0.25">
      <c r="B337" s="461">
        <v>27</v>
      </c>
      <c r="C337" s="461" t="s">
        <v>98</v>
      </c>
      <c r="D337" s="461" t="s">
        <v>509</v>
      </c>
      <c r="E337" s="461" t="s">
        <v>510</v>
      </c>
      <c r="F337" s="461">
        <v>5972000</v>
      </c>
      <c r="G337" s="461">
        <v>49490000</v>
      </c>
      <c r="H337" s="461">
        <v>1</v>
      </c>
      <c r="I337" s="461"/>
      <c r="K337" s="363"/>
    </row>
    <row r="338" spans="2:11" x14ac:dyDescent="0.25">
      <c r="B338" s="461">
        <v>27</v>
      </c>
      <c r="C338" s="461" t="s">
        <v>11</v>
      </c>
      <c r="D338" s="461" t="s">
        <v>11</v>
      </c>
      <c r="E338" s="461" t="s">
        <v>74</v>
      </c>
      <c r="F338" s="461">
        <v>5835000</v>
      </c>
      <c r="G338" s="461">
        <v>46142000</v>
      </c>
      <c r="H338" s="461">
        <v>1</v>
      </c>
      <c r="I338" s="461"/>
      <c r="K338" s="363"/>
    </row>
    <row r="339" spans="2:11" x14ac:dyDescent="0.25">
      <c r="B339" s="461">
        <v>27</v>
      </c>
      <c r="C339" s="461" t="s">
        <v>12</v>
      </c>
      <c r="D339" s="461" t="s">
        <v>12</v>
      </c>
      <c r="E339" s="461" t="s">
        <v>277</v>
      </c>
      <c r="F339" s="461">
        <v>7005000</v>
      </c>
      <c r="G339" s="461">
        <v>38646000</v>
      </c>
      <c r="H339" s="461">
        <v>1</v>
      </c>
      <c r="I339" s="461"/>
      <c r="K339" s="363"/>
    </row>
    <row r="340" spans="2:11" x14ac:dyDescent="0.25">
      <c r="B340" s="461">
        <v>27</v>
      </c>
      <c r="C340" s="461" t="s">
        <v>64</v>
      </c>
      <c r="D340" s="461" t="s">
        <v>333</v>
      </c>
      <c r="E340" s="461" t="s">
        <v>333</v>
      </c>
      <c r="F340" s="461">
        <v>7384000</v>
      </c>
      <c r="G340" s="461">
        <v>22241000</v>
      </c>
      <c r="H340" s="461">
        <v>1</v>
      </c>
      <c r="I340" s="461"/>
      <c r="K340" s="363"/>
    </row>
    <row r="341" spans="2:11" x14ac:dyDescent="0.25">
      <c r="B341" s="461">
        <v>27</v>
      </c>
      <c r="C341" s="461" t="s">
        <v>64</v>
      </c>
      <c r="D341" s="461" t="s">
        <v>79</v>
      </c>
      <c r="E341" s="461" t="s">
        <v>79</v>
      </c>
      <c r="F341" s="461">
        <v>7592000</v>
      </c>
      <c r="G341" s="461">
        <v>21678000</v>
      </c>
      <c r="H341" s="461">
        <v>1</v>
      </c>
      <c r="I341" s="461"/>
      <c r="K341" s="363"/>
    </row>
    <row r="342" spans="2:11" x14ac:dyDescent="0.25">
      <c r="B342" s="461">
        <v>27</v>
      </c>
      <c r="C342" s="461" t="s">
        <v>64</v>
      </c>
      <c r="D342" s="461" t="s">
        <v>88</v>
      </c>
      <c r="E342" s="461" t="s">
        <v>511</v>
      </c>
      <c r="F342" s="461">
        <v>5422000</v>
      </c>
      <c r="G342" s="461">
        <v>20502000</v>
      </c>
      <c r="H342" s="461">
        <v>1</v>
      </c>
      <c r="I342" s="461"/>
      <c r="K342" s="363"/>
    </row>
    <row r="343" spans="2:11" x14ac:dyDescent="0.25">
      <c r="B343" s="461">
        <v>28</v>
      </c>
      <c r="C343" s="461" t="s">
        <v>11</v>
      </c>
      <c r="D343" s="461" t="s">
        <v>75</v>
      </c>
      <c r="E343" s="461" t="s">
        <v>355</v>
      </c>
      <c r="F343" s="461">
        <v>6592000</v>
      </c>
      <c r="G343" s="461">
        <v>23702415.59</v>
      </c>
      <c r="H343" s="461">
        <v>2</v>
      </c>
      <c r="I343" s="461"/>
      <c r="K343" s="363"/>
    </row>
    <row r="344" spans="2:11" x14ac:dyDescent="0.25">
      <c r="B344" s="461">
        <v>28</v>
      </c>
      <c r="C344" s="461" t="s">
        <v>12</v>
      </c>
      <c r="D344" s="461" t="s">
        <v>407</v>
      </c>
      <c r="E344" s="461" t="s">
        <v>408</v>
      </c>
      <c r="F344" s="461">
        <v>7559000</v>
      </c>
      <c r="G344" s="461">
        <v>21561124.859999999</v>
      </c>
      <c r="H344" s="461">
        <v>1</v>
      </c>
      <c r="I344" s="461"/>
      <c r="K344" s="363"/>
    </row>
    <row r="345" spans="2:11" x14ac:dyDescent="0.25">
      <c r="B345" s="461">
        <v>28</v>
      </c>
      <c r="C345" s="461" t="s">
        <v>65</v>
      </c>
      <c r="D345" s="461" t="s">
        <v>65</v>
      </c>
      <c r="E345" s="461" t="s">
        <v>512</v>
      </c>
      <c r="F345" s="461">
        <v>7586000</v>
      </c>
      <c r="G345" s="461">
        <v>15957306.32</v>
      </c>
      <c r="H345" s="461">
        <v>1</v>
      </c>
      <c r="I345" s="461"/>
      <c r="K345" s="363"/>
    </row>
    <row r="346" spans="2:11" x14ac:dyDescent="0.25">
      <c r="B346" s="461">
        <v>87</v>
      </c>
      <c r="C346" s="461" t="s">
        <v>98</v>
      </c>
      <c r="D346" s="461" t="s">
        <v>104</v>
      </c>
      <c r="E346" s="461" t="s">
        <v>73</v>
      </c>
      <c r="F346" s="461">
        <v>7550000</v>
      </c>
      <c r="G346" s="461">
        <v>7639110.71</v>
      </c>
      <c r="H346" s="461">
        <v>1</v>
      </c>
      <c r="I346" s="461"/>
      <c r="K346" s="363"/>
    </row>
    <row r="347" spans="2:11" x14ac:dyDescent="0.25">
      <c r="B347" s="461">
        <v>87</v>
      </c>
      <c r="C347" s="461" t="s">
        <v>11</v>
      </c>
      <c r="D347" s="461" t="s">
        <v>86</v>
      </c>
      <c r="E347" s="461" t="s">
        <v>96</v>
      </c>
      <c r="F347" s="461">
        <v>7527000</v>
      </c>
      <c r="G347" s="461">
        <v>17228908.300000001</v>
      </c>
      <c r="H347" s="461">
        <v>1</v>
      </c>
      <c r="I347" s="461"/>
      <c r="K347" s="363"/>
    </row>
    <row r="348" spans="2:11" x14ac:dyDescent="0.25">
      <c r="B348" s="461">
        <v>87</v>
      </c>
      <c r="C348" s="461" t="s">
        <v>64</v>
      </c>
      <c r="D348" s="461" t="s">
        <v>218</v>
      </c>
      <c r="E348" s="461" t="s">
        <v>511</v>
      </c>
      <c r="F348" s="461">
        <v>7410000</v>
      </c>
      <c r="G348" s="461">
        <v>7496911.2800000003</v>
      </c>
      <c r="H348" s="461">
        <v>1</v>
      </c>
      <c r="I348" s="461"/>
      <c r="K348" s="363"/>
    </row>
    <row r="349" spans="2:11" x14ac:dyDescent="0.25">
      <c r="B349" s="461">
        <v>88</v>
      </c>
      <c r="C349" s="461" t="s">
        <v>98</v>
      </c>
      <c r="D349" s="461" t="s">
        <v>513</v>
      </c>
      <c r="E349" s="461" t="s">
        <v>514</v>
      </c>
      <c r="F349" s="461">
        <v>7630000</v>
      </c>
      <c r="G349" s="461">
        <v>7940749.3899999997</v>
      </c>
      <c r="H349" s="461">
        <v>1</v>
      </c>
      <c r="I349" s="461"/>
      <c r="K349" s="363"/>
    </row>
    <row r="350" spans="2:11" x14ac:dyDescent="0.25">
      <c r="B350" s="461">
        <v>88</v>
      </c>
      <c r="C350" s="461" t="s">
        <v>12</v>
      </c>
      <c r="D350" s="461" t="s">
        <v>276</v>
      </c>
      <c r="E350" s="461" t="s">
        <v>276</v>
      </c>
      <c r="F350" s="461">
        <v>7603000</v>
      </c>
      <c r="G350" s="461">
        <v>7879556.3099999996</v>
      </c>
      <c r="H350" s="461">
        <v>1</v>
      </c>
      <c r="I350" s="461"/>
      <c r="K350" s="363"/>
    </row>
    <row r="351" spans="2:11" x14ac:dyDescent="0.25">
      <c r="B351" s="461">
        <v>88</v>
      </c>
      <c r="C351" s="461" t="s">
        <v>65</v>
      </c>
      <c r="D351" s="461" t="s">
        <v>65</v>
      </c>
      <c r="E351" s="461" t="s">
        <v>497</v>
      </c>
      <c r="F351" s="461">
        <v>7581000</v>
      </c>
      <c r="G351" s="461">
        <v>7879556.3099999996</v>
      </c>
      <c r="H351" s="461">
        <v>1</v>
      </c>
      <c r="I351" s="461"/>
      <c r="K351" s="363"/>
    </row>
    <row r="352" spans="2:11" x14ac:dyDescent="0.25">
      <c r="B352" s="461">
        <v>88</v>
      </c>
      <c r="C352" s="461" t="s">
        <v>65</v>
      </c>
      <c r="D352" s="461" t="s">
        <v>66</v>
      </c>
      <c r="E352" s="461" t="s">
        <v>112</v>
      </c>
      <c r="F352" s="461">
        <v>7630000</v>
      </c>
      <c r="G352" s="461">
        <v>7883796.3600000003</v>
      </c>
      <c r="H352" s="461">
        <v>1</v>
      </c>
      <c r="I352" s="461"/>
      <c r="K352" s="363"/>
    </row>
    <row r="353" spans="2:11" x14ac:dyDescent="0.25">
      <c r="B353" s="461">
        <v>88</v>
      </c>
      <c r="C353" s="461" t="s">
        <v>65</v>
      </c>
      <c r="D353" s="461" t="s">
        <v>89</v>
      </c>
      <c r="E353" s="461" t="s">
        <v>456</v>
      </c>
      <c r="F353" s="461">
        <v>5722500</v>
      </c>
      <c r="G353" s="461">
        <v>11624554.01</v>
      </c>
      <c r="H353" s="461">
        <v>2</v>
      </c>
      <c r="I353" s="461"/>
      <c r="K353" s="363"/>
    </row>
    <row r="354" spans="2:11" x14ac:dyDescent="0.25">
      <c r="B354" s="461">
        <v>88</v>
      </c>
      <c r="C354" s="461" t="s">
        <v>65</v>
      </c>
      <c r="D354" s="461" t="s">
        <v>80</v>
      </c>
      <c r="E354" s="461" t="s">
        <v>90</v>
      </c>
      <c r="F354" s="461">
        <v>8679000</v>
      </c>
      <c r="G354" s="461">
        <v>9187866.6466666702</v>
      </c>
      <c r="H354" s="461">
        <v>3</v>
      </c>
      <c r="I354" s="461"/>
      <c r="K354" s="363"/>
    </row>
    <row r="355" spans="2:11" x14ac:dyDescent="0.25">
      <c r="B355" s="461">
        <v>88</v>
      </c>
      <c r="C355" s="461" t="s">
        <v>65</v>
      </c>
      <c r="D355" s="461" t="s">
        <v>80</v>
      </c>
      <c r="E355" s="461" t="s">
        <v>457</v>
      </c>
      <c r="F355" s="461">
        <v>9537500</v>
      </c>
      <c r="G355" s="461">
        <v>9843947.1899999995</v>
      </c>
      <c r="H355" s="461">
        <v>2</v>
      </c>
      <c r="I355" s="461"/>
      <c r="K355" s="363"/>
    </row>
    <row r="356" spans="2:11" x14ac:dyDescent="0.25">
      <c r="B356" s="461">
        <v>88</v>
      </c>
      <c r="C356" s="461" t="s">
        <v>65</v>
      </c>
      <c r="D356" s="461" t="s">
        <v>80</v>
      </c>
      <c r="E356" s="461" t="s">
        <v>458</v>
      </c>
      <c r="F356" s="461">
        <v>7630000</v>
      </c>
      <c r="G356" s="461">
        <v>7944989.4100000001</v>
      </c>
      <c r="H356" s="461">
        <v>1</v>
      </c>
      <c r="I356" s="461"/>
      <c r="K356" s="363"/>
    </row>
    <row r="357" spans="2:11" x14ac:dyDescent="0.25">
      <c r="B357" s="461">
        <v>88</v>
      </c>
      <c r="C357" s="461" t="s">
        <v>65</v>
      </c>
      <c r="D357" s="461" t="s">
        <v>374</v>
      </c>
      <c r="E357" s="461" t="s">
        <v>374</v>
      </c>
      <c r="F357" s="461">
        <v>9537500</v>
      </c>
      <c r="G357" s="461">
        <v>9843947.1899999995</v>
      </c>
      <c r="H357" s="461">
        <v>2</v>
      </c>
      <c r="I357" s="461"/>
      <c r="K357" s="363"/>
    </row>
    <row r="358" spans="2:11" x14ac:dyDescent="0.25">
      <c r="B358" s="461">
        <v>88</v>
      </c>
      <c r="C358" s="461" t="s">
        <v>65</v>
      </c>
      <c r="D358" s="461" t="s">
        <v>67</v>
      </c>
      <c r="E358" s="461" t="s">
        <v>327</v>
      </c>
      <c r="F358" s="461">
        <v>7630000</v>
      </c>
      <c r="G358" s="461">
        <v>7883796.3600000003</v>
      </c>
      <c r="H358" s="461">
        <v>1</v>
      </c>
      <c r="I358" s="461"/>
      <c r="K358" s="363"/>
    </row>
    <row r="359" spans="2:11" x14ac:dyDescent="0.25">
      <c r="B359" s="461">
        <v>93</v>
      </c>
      <c r="C359" s="461" t="s">
        <v>98</v>
      </c>
      <c r="D359" s="461" t="s">
        <v>515</v>
      </c>
      <c r="E359" s="461" t="s">
        <v>516</v>
      </c>
      <c r="F359" s="461">
        <v>5525000</v>
      </c>
      <c r="G359" s="461">
        <v>55295719.189999998</v>
      </c>
      <c r="H359" s="461">
        <v>1</v>
      </c>
      <c r="I359" s="461"/>
      <c r="K359" s="363"/>
    </row>
    <row r="360" spans="2:11" x14ac:dyDescent="0.25">
      <c r="B360" s="461">
        <v>93</v>
      </c>
      <c r="C360" s="461" t="s">
        <v>98</v>
      </c>
      <c r="D360" s="461" t="s">
        <v>364</v>
      </c>
      <c r="E360" s="461" t="s">
        <v>365</v>
      </c>
      <c r="F360" s="461">
        <v>6902000</v>
      </c>
      <c r="G360" s="461">
        <v>22497000</v>
      </c>
      <c r="H360" s="461">
        <v>1</v>
      </c>
      <c r="I360" s="461"/>
      <c r="K360" s="363"/>
    </row>
    <row r="361" spans="2:11" x14ac:dyDescent="0.25">
      <c r="B361" s="461">
        <v>93</v>
      </c>
      <c r="C361" s="461" t="s">
        <v>98</v>
      </c>
      <c r="D361" s="461" t="s">
        <v>517</v>
      </c>
      <c r="E361" s="461" t="s">
        <v>518</v>
      </c>
      <c r="F361" s="461">
        <v>7613000</v>
      </c>
      <c r="G361" s="461">
        <v>25600000</v>
      </c>
      <c r="H361" s="461">
        <v>1</v>
      </c>
      <c r="I361" s="461"/>
      <c r="K361" s="363"/>
    </row>
    <row r="362" spans="2:11" x14ac:dyDescent="0.25">
      <c r="B362" s="461">
        <v>93</v>
      </c>
      <c r="C362" s="461" t="s">
        <v>98</v>
      </c>
      <c r="D362" s="461" t="s">
        <v>104</v>
      </c>
      <c r="E362" s="461" t="s">
        <v>85</v>
      </c>
      <c r="F362" s="461">
        <v>6764222.2222222202</v>
      </c>
      <c r="G362" s="461">
        <v>21563313.888888899</v>
      </c>
      <c r="H362" s="461">
        <v>9</v>
      </c>
      <c r="I362" s="461"/>
      <c r="K362" s="363"/>
    </row>
    <row r="363" spans="2:11" x14ac:dyDescent="0.25">
      <c r="B363" s="461">
        <v>93</v>
      </c>
      <c r="C363" s="461" t="s">
        <v>98</v>
      </c>
      <c r="D363" s="461" t="s">
        <v>104</v>
      </c>
      <c r="E363" s="461" t="s">
        <v>73</v>
      </c>
      <c r="F363" s="461">
        <v>6888750</v>
      </c>
      <c r="G363" s="461">
        <v>20915869.827500001</v>
      </c>
      <c r="H363" s="461">
        <v>4</v>
      </c>
      <c r="I363" s="461"/>
      <c r="K363" s="363"/>
    </row>
    <row r="364" spans="2:11" x14ac:dyDescent="0.25">
      <c r="B364" s="461">
        <v>93</v>
      </c>
      <c r="C364" s="461" t="s">
        <v>98</v>
      </c>
      <c r="D364" s="461" t="s">
        <v>104</v>
      </c>
      <c r="E364" s="461" t="s">
        <v>406</v>
      </c>
      <c r="F364" s="461">
        <v>7603000</v>
      </c>
      <c r="G364" s="461">
        <v>15515703.539999999</v>
      </c>
      <c r="H364" s="461">
        <v>1</v>
      </c>
      <c r="I364" s="461"/>
      <c r="K364" s="363"/>
    </row>
    <row r="365" spans="2:11" x14ac:dyDescent="0.25">
      <c r="B365" s="461">
        <v>93</v>
      </c>
      <c r="C365" s="461" t="s">
        <v>98</v>
      </c>
      <c r="D365" s="461" t="s">
        <v>104</v>
      </c>
      <c r="E365" s="461" t="s">
        <v>450</v>
      </c>
      <c r="F365" s="461">
        <v>7212000</v>
      </c>
      <c r="G365" s="461">
        <v>24105618.120000001</v>
      </c>
      <c r="H365" s="461">
        <v>1</v>
      </c>
      <c r="I365" s="461"/>
      <c r="K365" s="363"/>
    </row>
    <row r="366" spans="2:11" x14ac:dyDescent="0.25">
      <c r="B366" s="461">
        <v>93</v>
      </c>
      <c r="C366" s="461" t="s">
        <v>98</v>
      </c>
      <c r="D366" s="461" t="s">
        <v>104</v>
      </c>
      <c r="E366" s="461" t="s">
        <v>336</v>
      </c>
      <c r="F366" s="461">
        <v>5594000</v>
      </c>
      <c r="G366" s="461">
        <v>16839685.440000001</v>
      </c>
      <c r="H366" s="461">
        <v>1</v>
      </c>
      <c r="I366" s="461"/>
      <c r="K366" s="363"/>
    </row>
    <row r="367" spans="2:11" x14ac:dyDescent="0.25">
      <c r="B367" s="461">
        <v>93</v>
      </c>
      <c r="C367" s="461" t="s">
        <v>98</v>
      </c>
      <c r="D367" s="461" t="s">
        <v>104</v>
      </c>
      <c r="E367" s="461" t="s">
        <v>108</v>
      </c>
      <c r="F367" s="461">
        <v>7554000</v>
      </c>
      <c r="G367" s="461">
        <v>15281409</v>
      </c>
      <c r="H367" s="461">
        <v>1</v>
      </c>
      <c r="I367" s="461"/>
      <c r="K367" s="363"/>
    </row>
    <row r="368" spans="2:11" x14ac:dyDescent="0.25">
      <c r="B368" s="461">
        <v>93</v>
      </c>
      <c r="C368" s="461" t="s">
        <v>98</v>
      </c>
      <c r="D368" s="461" t="s">
        <v>104</v>
      </c>
      <c r="E368" s="461" t="s">
        <v>519</v>
      </c>
      <c r="F368" s="461">
        <v>7246000</v>
      </c>
      <c r="G368" s="461">
        <v>23660000</v>
      </c>
      <c r="H368" s="461">
        <v>1</v>
      </c>
      <c r="I368" s="461"/>
      <c r="K368" s="363"/>
    </row>
    <row r="369" spans="2:11" x14ac:dyDescent="0.25">
      <c r="B369" s="461">
        <v>93</v>
      </c>
      <c r="C369" s="461" t="s">
        <v>11</v>
      </c>
      <c r="D369" s="461" t="s">
        <v>11</v>
      </c>
      <c r="E369" s="461" t="s">
        <v>520</v>
      </c>
      <c r="F369" s="461">
        <v>7074000</v>
      </c>
      <c r="G369" s="461">
        <v>32775013.859999999</v>
      </c>
      <c r="H369" s="461">
        <v>1</v>
      </c>
      <c r="I369" s="461"/>
      <c r="K369" s="363"/>
    </row>
    <row r="370" spans="2:11" x14ac:dyDescent="0.25">
      <c r="B370" s="461">
        <v>93</v>
      </c>
      <c r="C370" s="461" t="s">
        <v>11</v>
      </c>
      <c r="D370" s="461" t="s">
        <v>99</v>
      </c>
      <c r="E370" s="461" t="s">
        <v>99</v>
      </c>
      <c r="F370" s="461">
        <v>7576000</v>
      </c>
      <c r="G370" s="461">
        <v>15179410.689999999</v>
      </c>
      <c r="H370" s="461">
        <v>1</v>
      </c>
      <c r="I370" s="461"/>
      <c r="K370" s="363"/>
    </row>
    <row r="371" spans="2:11" x14ac:dyDescent="0.25">
      <c r="B371" s="461">
        <v>93</v>
      </c>
      <c r="C371" s="461" t="s">
        <v>11</v>
      </c>
      <c r="D371" s="461" t="s">
        <v>99</v>
      </c>
      <c r="E371" s="461" t="s">
        <v>521</v>
      </c>
      <c r="F371" s="461">
        <v>7581000</v>
      </c>
      <c r="G371" s="461">
        <v>17954682.199999999</v>
      </c>
      <c r="H371" s="461">
        <v>1</v>
      </c>
      <c r="I371" s="461"/>
      <c r="K371" s="363"/>
    </row>
    <row r="372" spans="2:11" x14ac:dyDescent="0.25">
      <c r="B372" s="461">
        <v>93</v>
      </c>
      <c r="C372" s="461" t="s">
        <v>11</v>
      </c>
      <c r="D372" s="461" t="s">
        <v>99</v>
      </c>
      <c r="E372" s="461" t="s">
        <v>522</v>
      </c>
      <c r="F372" s="461">
        <v>6420000</v>
      </c>
      <c r="G372" s="461">
        <v>13942358.93</v>
      </c>
      <c r="H372" s="461">
        <v>1</v>
      </c>
      <c r="I372" s="461"/>
      <c r="K372" s="363"/>
    </row>
    <row r="373" spans="2:11" x14ac:dyDescent="0.25">
      <c r="B373" s="461">
        <v>93</v>
      </c>
      <c r="C373" s="461" t="s">
        <v>11</v>
      </c>
      <c r="D373" s="461" t="s">
        <v>99</v>
      </c>
      <c r="E373" s="461" t="s">
        <v>488</v>
      </c>
      <c r="F373" s="461">
        <v>6317000</v>
      </c>
      <c r="G373" s="461">
        <v>26487618.609999999</v>
      </c>
      <c r="H373" s="461">
        <v>1</v>
      </c>
      <c r="I373" s="461"/>
      <c r="K373" s="363"/>
    </row>
    <row r="374" spans="2:11" x14ac:dyDescent="0.25">
      <c r="B374" s="461">
        <v>93</v>
      </c>
      <c r="C374" s="461" t="s">
        <v>11</v>
      </c>
      <c r="D374" s="461" t="s">
        <v>75</v>
      </c>
      <c r="E374" s="461" t="s">
        <v>98</v>
      </c>
      <c r="F374" s="461">
        <v>6833000</v>
      </c>
      <c r="G374" s="461">
        <v>21240156.93</v>
      </c>
      <c r="H374" s="461">
        <v>1</v>
      </c>
      <c r="I374" s="461"/>
      <c r="K374" s="363"/>
    </row>
    <row r="375" spans="2:11" x14ac:dyDescent="0.25">
      <c r="B375" s="461">
        <v>93</v>
      </c>
      <c r="C375" s="461" t="s">
        <v>11</v>
      </c>
      <c r="D375" s="461" t="s">
        <v>76</v>
      </c>
      <c r="E375" s="461" t="s">
        <v>197</v>
      </c>
      <c r="F375" s="461">
        <v>6976500</v>
      </c>
      <c r="G375" s="461">
        <v>25434240.3825</v>
      </c>
      <c r="H375" s="461">
        <v>4</v>
      </c>
      <c r="I375" s="461"/>
      <c r="K375" s="363"/>
    </row>
    <row r="376" spans="2:11" x14ac:dyDescent="0.25">
      <c r="B376" s="461">
        <v>93</v>
      </c>
      <c r="C376" s="461" t="s">
        <v>11</v>
      </c>
      <c r="D376" s="461" t="s">
        <v>76</v>
      </c>
      <c r="E376" s="461" t="s">
        <v>98</v>
      </c>
      <c r="F376" s="461">
        <v>7487000</v>
      </c>
      <c r="G376" s="461">
        <v>15729235.34</v>
      </c>
      <c r="H376" s="461">
        <v>1</v>
      </c>
      <c r="I376" s="461"/>
      <c r="K376" s="363"/>
    </row>
    <row r="377" spans="2:11" x14ac:dyDescent="0.25">
      <c r="B377" s="461">
        <v>93</v>
      </c>
      <c r="C377" s="461" t="s">
        <v>11</v>
      </c>
      <c r="D377" s="461" t="s">
        <v>76</v>
      </c>
      <c r="E377" s="461" t="s">
        <v>523</v>
      </c>
      <c r="F377" s="461">
        <v>7179000</v>
      </c>
      <c r="G377" s="461">
        <v>19490479.684999999</v>
      </c>
      <c r="H377" s="461">
        <v>2</v>
      </c>
      <c r="I377" s="461"/>
      <c r="K377" s="363"/>
    </row>
    <row r="378" spans="2:11" x14ac:dyDescent="0.25">
      <c r="B378" s="461">
        <v>93</v>
      </c>
      <c r="C378" s="461" t="s">
        <v>11</v>
      </c>
      <c r="D378" s="461" t="s">
        <v>401</v>
      </c>
      <c r="E378" s="461" t="s">
        <v>63</v>
      </c>
      <c r="F378" s="461">
        <v>7453000</v>
      </c>
      <c r="G378" s="461">
        <v>20361332.379999999</v>
      </c>
      <c r="H378" s="461">
        <v>1</v>
      </c>
      <c r="I378" s="461"/>
      <c r="K378" s="363"/>
    </row>
    <row r="379" spans="2:11" x14ac:dyDescent="0.25">
      <c r="B379" s="461">
        <v>93</v>
      </c>
      <c r="C379" s="461" t="s">
        <v>11</v>
      </c>
      <c r="D379" s="461" t="s">
        <v>401</v>
      </c>
      <c r="E379" s="461" t="s">
        <v>524</v>
      </c>
      <c r="F379" s="461">
        <v>7143000</v>
      </c>
      <c r="G379" s="461">
        <v>21683585.760000002</v>
      </c>
      <c r="H379" s="461">
        <v>1</v>
      </c>
      <c r="I379" s="461"/>
      <c r="K379" s="363"/>
    </row>
    <row r="380" spans="2:11" x14ac:dyDescent="0.25">
      <c r="B380" s="461">
        <v>93</v>
      </c>
      <c r="C380" s="461" t="s">
        <v>11</v>
      </c>
      <c r="D380" s="461" t="s">
        <v>223</v>
      </c>
      <c r="E380" s="461" t="s">
        <v>394</v>
      </c>
      <c r="F380" s="461">
        <v>7160500</v>
      </c>
      <c r="G380" s="461">
        <v>26870101.27</v>
      </c>
      <c r="H380" s="461">
        <v>2</v>
      </c>
      <c r="I380" s="461"/>
      <c r="K380" s="363"/>
    </row>
    <row r="381" spans="2:11" x14ac:dyDescent="0.25">
      <c r="B381" s="461">
        <v>93</v>
      </c>
      <c r="C381" s="461" t="s">
        <v>11</v>
      </c>
      <c r="D381" s="461" t="s">
        <v>86</v>
      </c>
      <c r="E381" s="461" t="s">
        <v>94</v>
      </c>
      <c r="F381" s="461">
        <v>7170000</v>
      </c>
      <c r="G381" s="461">
        <v>19982167.440000001</v>
      </c>
      <c r="H381" s="461">
        <v>3</v>
      </c>
      <c r="I381" s="461"/>
      <c r="K381" s="363"/>
    </row>
    <row r="382" spans="2:11" x14ac:dyDescent="0.25">
      <c r="B382" s="461">
        <v>93</v>
      </c>
      <c r="C382" s="461" t="s">
        <v>11</v>
      </c>
      <c r="D382" s="461" t="s">
        <v>86</v>
      </c>
      <c r="E382" s="461" t="s">
        <v>87</v>
      </c>
      <c r="F382" s="461">
        <v>6695000</v>
      </c>
      <c r="G382" s="461">
        <v>14578098.630000001</v>
      </c>
      <c r="H382" s="461">
        <v>1</v>
      </c>
      <c r="I382" s="461"/>
      <c r="K382" s="363"/>
    </row>
    <row r="383" spans="2:11" x14ac:dyDescent="0.25">
      <c r="B383" s="461">
        <v>93</v>
      </c>
      <c r="C383" s="461" t="s">
        <v>11</v>
      </c>
      <c r="D383" s="461" t="s">
        <v>86</v>
      </c>
      <c r="E383" s="461" t="s">
        <v>96</v>
      </c>
      <c r="F383" s="461">
        <v>7597000</v>
      </c>
      <c r="G383" s="461">
        <v>19477067</v>
      </c>
      <c r="H383" s="461">
        <v>1</v>
      </c>
      <c r="I383" s="461"/>
      <c r="K383" s="363"/>
    </row>
    <row r="384" spans="2:11" x14ac:dyDescent="0.25">
      <c r="B384" s="461">
        <v>93</v>
      </c>
      <c r="C384" s="461" t="s">
        <v>11</v>
      </c>
      <c r="D384" s="461" t="s">
        <v>86</v>
      </c>
      <c r="E384" s="461" t="s">
        <v>105</v>
      </c>
      <c r="F384" s="461">
        <v>7549000</v>
      </c>
      <c r="G384" s="461">
        <v>26085000</v>
      </c>
      <c r="H384" s="461">
        <v>1</v>
      </c>
      <c r="I384" s="461"/>
      <c r="K384" s="363"/>
    </row>
    <row r="385" spans="2:11" x14ac:dyDescent="0.25">
      <c r="B385" s="461">
        <v>93</v>
      </c>
      <c r="C385" s="461" t="s">
        <v>11</v>
      </c>
      <c r="D385" s="461" t="s">
        <v>86</v>
      </c>
      <c r="E385" s="461" t="s">
        <v>470</v>
      </c>
      <c r="F385" s="461">
        <v>7624000</v>
      </c>
      <c r="G385" s="461">
        <v>16279214</v>
      </c>
      <c r="H385" s="461">
        <v>1</v>
      </c>
      <c r="I385" s="461"/>
      <c r="K385" s="363"/>
    </row>
    <row r="386" spans="2:11" x14ac:dyDescent="0.25">
      <c r="B386" s="461">
        <v>93</v>
      </c>
      <c r="C386" s="461" t="s">
        <v>11</v>
      </c>
      <c r="D386" s="461" t="s">
        <v>86</v>
      </c>
      <c r="E386" s="461" t="s">
        <v>97</v>
      </c>
      <c r="F386" s="461">
        <v>6952500</v>
      </c>
      <c r="G386" s="461">
        <v>19581532.945</v>
      </c>
      <c r="H386" s="461">
        <v>2</v>
      </c>
      <c r="I386" s="461"/>
      <c r="K386" s="363"/>
    </row>
    <row r="387" spans="2:11" x14ac:dyDescent="0.25">
      <c r="B387" s="461">
        <v>93</v>
      </c>
      <c r="C387" s="461" t="s">
        <v>11</v>
      </c>
      <c r="D387" s="461" t="s">
        <v>269</v>
      </c>
      <c r="E387" s="461" t="s">
        <v>450</v>
      </c>
      <c r="F387" s="461">
        <v>7581000</v>
      </c>
      <c r="G387" s="461">
        <v>19337437.75</v>
      </c>
      <c r="H387" s="461">
        <v>1</v>
      </c>
      <c r="I387" s="461"/>
      <c r="K387" s="363"/>
    </row>
    <row r="388" spans="2:11" x14ac:dyDescent="0.25">
      <c r="B388" s="461">
        <v>93</v>
      </c>
      <c r="C388" s="461" t="s">
        <v>11</v>
      </c>
      <c r="D388" s="461" t="s">
        <v>269</v>
      </c>
      <c r="E388" s="461" t="s">
        <v>525</v>
      </c>
      <c r="F388" s="461">
        <v>7543000</v>
      </c>
      <c r="G388" s="461">
        <v>25050232.16</v>
      </c>
      <c r="H388" s="461">
        <v>1</v>
      </c>
      <c r="I388" s="461"/>
      <c r="K388" s="363"/>
    </row>
    <row r="389" spans="2:11" x14ac:dyDescent="0.25">
      <c r="B389" s="461">
        <v>93</v>
      </c>
      <c r="C389" s="461" t="s">
        <v>11</v>
      </c>
      <c r="D389" s="461" t="s">
        <v>77</v>
      </c>
      <c r="E389" s="461" t="s">
        <v>526</v>
      </c>
      <c r="F389" s="461">
        <v>7597000</v>
      </c>
      <c r="G389" s="461">
        <v>15474754.859999999</v>
      </c>
      <c r="H389" s="461">
        <v>1</v>
      </c>
      <c r="I389" s="461"/>
      <c r="K389" s="363"/>
    </row>
    <row r="390" spans="2:11" x14ac:dyDescent="0.25">
      <c r="B390" s="461">
        <v>93</v>
      </c>
      <c r="C390" s="461" t="s">
        <v>13</v>
      </c>
      <c r="D390" s="461" t="s">
        <v>491</v>
      </c>
      <c r="E390" s="461" t="s">
        <v>491</v>
      </c>
      <c r="F390" s="461">
        <v>5869000</v>
      </c>
      <c r="G390" s="461">
        <v>38477747.780000001</v>
      </c>
      <c r="H390" s="461">
        <v>1</v>
      </c>
      <c r="I390" s="461"/>
      <c r="K390" s="363"/>
    </row>
    <row r="391" spans="2:11" x14ac:dyDescent="0.25">
      <c r="B391" s="461">
        <v>93</v>
      </c>
      <c r="C391" s="461" t="s">
        <v>13</v>
      </c>
      <c r="D391" s="461" t="s">
        <v>491</v>
      </c>
      <c r="E391" s="461" t="s">
        <v>354</v>
      </c>
      <c r="F391" s="461">
        <v>7538000</v>
      </c>
      <c r="G391" s="461">
        <v>26169959.5</v>
      </c>
      <c r="H391" s="461">
        <v>1</v>
      </c>
      <c r="I391" s="461"/>
      <c r="K391" s="363"/>
    </row>
    <row r="392" spans="2:11" x14ac:dyDescent="0.25">
      <c r="B392" s="461">
        <v>93</v>
      </c>
      <c r="C392" s="461" t="s">
        <v>13</v>
      </c>
      <c r="D392" s="461" t="s">
        <v>101</v>
      </c>
      <c r="E392" s="461" t="s">
        <v>453</v>
      </c>
      <c r="F392" s="461">
        <v>7589500</v>
      </c>
      <c r="G392" s="461">
        <v>18255000</v>
      </c>
      <c r="H392" s="461">
        <v>2</v>
      </c>
      <c r="I392" s="461"/>
      <c r="K392" s="363"/>
    </row>
    <row r="393" spans="2:11" x14ac:dyDescent="0.25">
      <c r="B393" s="461">
        <v>93</v>
      </c>
      <c r="C393" s="461" t="s">
        <v>64</v>
      </c>
      <c r="D393" s="461" t="s">
        <v>79</v>
      </c>
      <c r="E393" s="461" t="s">
        <v>79</v>
      </c>
      <c r="F393" s="461">
        <v>6936500</v>
      </c>
      <c r="G393" s="461">
        <v>28221000</v>
      </c>
      <c r="H393" s="461">
        <v>2</v>
      </c>
      <c r="I393" s="461"/>
      <c r="K393" s="363"/>
    </row>
    <row r="394" spans="2:11" x14ac:dyDescent="0.25">
      <c r="B394" s="461">
        <v>93</v>
      </c>
      <c r="C394" s="461" t="s">
        <v>64</v>
      </c>
      <c r="D394" s="461" t="s">
        <v>385</v>
      </c>
      <c r="E394" s="461" t="s">
        <v>385</v>
      </c>
      <c r="F394" s="461">
        <v>7570000</v>
      </c>
      <c r="G394" s="461">
        <v>15790000</v>
      </c>
      <c r="H394" s="461">
        <v>1</v>
      </c>
      <c r="I394" s="461"/>
      <c r="K394" s="467"/>
    </row>
    <row r="395" spans="2:11" x14ac:dyDescent="0.25">
      <c r="B395" s="461">
        <v>93</v>
      </c>
      <c r="C395" s="461" t="s">
        <v>65</v>
      </c>
      <c r="D395" s="461" t="s">
        <v>65</v>
      </c>
      <c r="E395" s="461" t="s">
        <v>366</v>
      </c>
      <c r="F395" s="461">
        <v>6317000</v>
      </c>
      <c r="G395" s="461">
        <v>19620000</v>
      </c>
      <c r="H395" s="461">
        <v>1</v>
      </c>
      <c r="I395" s="461"/>
      <c r="K395" s="467"/>
    </row>
    <row r="396" spans="2:11" x14ac:dyDescent="0.25">
      <c r="B396" s="461">
        <v>93</v>
      </c>
      <c r="C396" s="461" t="s">
        <v>65</v>
      </c>
      <c r="D396" s="461" t="s">
        <v>462</v>
      </c>
      <c r="E396" s="461" t="s">
        <v>463</v>
      </c>
      <c r="F396" s="461">
        <v>7418000</v>
      </c>
      <c r="G396" s="461">
        <v>19212561.93</v>
      </c>
      <c r="H396" s="461">
        <v>1</v>
      </c>
      <c r="I396" s="461"/>
      <c r="K396" s="467"/>
    </row>
    <row r="397" spans="2:11" x14ac:dyDescent="0.25">
      <c r="B397" s="461">
        <v>93</v>
      </c>
      <c r="C397" s="461" t="s">
        <v>65</v>
      </c>
      <c r="D397" s="461" t="s">
        <v>63</v>
      </c>
      <c r="E397" s="461" t="s">
        <v>63</v>
      </c>
      <c r="F397" s="461">
        <v>6614200</v>
      </c>
      <c r="G397" s="461">
        <v>16662858.514</v>
      </c>
      <c r="H397" s="461">
        <v>5</v>
      </c>
      <c r="I397" s="461"/>
      <c r="K397" s="467"/>
    </row>
    <row r="398" spans="2:11" x14ac:dyDescent="0.25">
      <c r="B398" s="461">
        <v>93</v>
      </c>
      <c r="C398" s="461" t="s">
        <v>65</v>
      </c>
      <c r="D398" s="461" t="s">
        <v>404</v>
      </c>
      <c r="E398" s="461" t="s">
        <v>405</v>
      </c>
      <c r="F398" s="461">
        <v>6179000</v>
      </c>
      <c r="G398" s="461">
        <v>34447831.369999997</v>
      </c>
      <c r="H398" s="461">
        <v>1</v>
      </c>
      <c r="I398" s="461"/>
      <c r="K398" s="467"/>
    </row>
    <row r="399" spans="2:11" x14ac:dyDescent="0.25">
      <c r="B399" s="461">
        <v>93</v>
      </c>
      <c r="C399" s="461" t="s">
        <v>65</v>
      </c>
      <c r="D399" s="461" t="s">
        <v>89</v>
      </c>
      <c r="E399" s="461" t="s">
        <v>456</v>
      </c>
      <c r="F399" s="461">
        <v>6110000</v>
      </c>
      <c r="G399" s="461">
        <v>14730000</v>
      </c>
      <c r="H399" s="461">
        <v>1</v>
      </c>
      <c r="I399" s="461"/>
      <c r="K399" s="467"/>
    </row>
    <row r="400" spans="2:11" x14ac:dyDescent="0.25">
      <c r="B400" s="461">
        <v>93</v>
      </c>
      <c r="C400" s="461" t="s">
        <v>65</v>
      </c>
      <c r="D400" s="461" t="s">
        <v>80</v>
      </c>
      <c r="E400" s="461" t="s">
        <v>479</v>
      </c>
      <c r="F400" s="461">
        <v>11445000</v>
      </c>
      <c r="G400" s="461">
        <v>11745000</v>
      </c>
      <c r="H400" s="461">
        <v>1</v>
      </c>
      <c r="I400" s="461"/>
      <c r="K400" s="467"/>
    </row>
    <row r="401" spans="2:11" x14ac:dyDescent="0.25">
      <c r="B401" s="461">
        <v>93</v>
      </c>
      <c r="C401" s="461" t="s">
        <v>65</v>
      </c>
      <c r="D401" s="461" t="s">
        <v>67</v>
      </c>
      <c r="E401" s="461" t="s">
        <v>358</v>
      </c>
      <c r="F401" s="461">
        <v>7554000</v>
      </c>
      <c r="G401" s="461">
        <v>15510000</v>
      </c>
      <c r="H401" s="461">
        <v>1</v>
      </c>
      <c r="I401" s="461"/>
      <c r="K401" s="467"/>
    </row>
    <row r="402" spans="2:11" x14ac:dyDescent="0.25">
      <c r="B402" s="461">
        <v>93</v>
      </c>
      <c r="C402" s="461" t="s">
        <v>100</v>
      </c>
      <c r="D402" s="461" t="s">
        <v>100</v>
      </c>
      <c r="E402" s="461" t="s">
        <v>100</v>
      </c>
      <c r="F402" s="461">
        <v>7630000</v>
      </c>
      <c r="G402" s="461">
        <v>7862000</v>
      </c>
      <c r="H402" s="461">
        <v>1</v>
      </c>
      <c r="I402" s="461"/>
      <c r="K402" s="467"/>
    </row>
    <row r="403" spans="2:11" x14ac:dyDescent="0.25">
      <c r="B403" s="461">
        <v>93</v>
      </c>
      <c r="C403" s="461" t="s">
        <v>100</v>
      </c>
      <c r="D403" s="461" t="s">
        <v>102</v>
      </c>
      <c r="E403" s="461" t="s">
        <v>110</v>
      </c>
      <c r="F403" s="461">
        <v>7613000</v>
      </c>
      <c r="G403" s="461">
        <v>15230000</v>
      </c>
      <c r="H403" s="461">
        <v>1</v>
      </c>
      <c r="I403" s="461"/>
      <c r="K403" s="467"/>
    </row>
    <row r="404" spans="2:11" x14ac:dyDescent="0.25">
      <c r="B404" s="461">
        <v>93</v>
      </c>
      <c r="C404" s="461" t="s">
        <v>100</v>
      </c>
      <c r="D404" s="461" t="s">
        <v>102</v>
      </c>
      <c r="E404" s="461" t="s">
        <v>363</v>
      </c>
      <c r="F404" s="461">
        <v>7297500</v>
      </c>
      <c r="G404" s="461">
        <v>21030000</v>
      </c>
      <c r="H404" s="461">
        <v>2</v>
      </c>
      <c r="I404" s="461"/>
      <c r="K404" s="467"/>
    </row>
    <row r="405" spans="2:11" x14ac:dyDescent="0.25">
      <c r="B405" s="461">
        <v>93</v>
      </c>
      <c r="C405" s="461" t="s">
        <v>100</v>
      </c>
      <c r="D405" s="461" t="s">
        <v>102</v>
      </c>
      <c r="E405" s="461" t="s">
        <v>68</v>
      </c>
      <c r="F405" s="461">
        <v>7562000</v>
      </c>
      <c r="G405" s="461">
        <v>17575000</v>
      </c>
      <c r="H405" s="461">
        <v>2</v>
      </c>
      <c r="I405" s="461"/>
      <c r="K405" s="467"/>
    </row>
    <row r="406" spans="2:11" x14ac:dyDescent="0.25">
      <c r="B406" s="461">
        <v>93</v>
      </c>
      <c r="C406" s="461" t="s">
        <v>100</v>
      </c>
      <c r="D406" s="461" t="s">
        <v>102</v>
      </c>
      <c r="E406" s="461" t="s">
        <v>83</v>
      </c>
      <c r="F406" s="461">
        <v>6076000</v>
      </c>
      <c r="G406" s="461">
        <v>15850000</v>
      </c>
      <c r="H406" s="461">
        <v>1</v>
      </c>
      <c r="I406" s="461"/>
      <c r="K406" s="467"/>
    </row>
    <row r="407" spans="2:11" x14ac:dyDescent="0.25">
      <c r="B407" s="461">
        <v>93</v>
      </c>
      <c r="C407" s="461" t="s">
        <v>100</v>
      </c>
      <c r="D407" s="461" t="s">
        <v>102</v>
      </c>
      <c r="E407" s="461" t="s">
        <v>69</v>
      </c>
      <c r="F407" s="461">
        <v>7315666.6666666698</v>
      </c>
      <c r="G407" s="461">
        <v>19466666.666666701</v>
      </c>
      <c r="H407" s="461">
        <v>3</v>
      </c>
      <c r="I407" s="461"/>
      <c r="K407" s="467"/>
    </row>
    <row r="408" spans="2:11" x14ac:dyDescent="0.25">
      <c r="B408" s="461">
        <v>93</v>
      </c>
      <c r="C408" s="461" t="s">
        <v>100</v>
      </c>
      <c r="D408" s="461" t="s">
        <v>70</v>
      </c>
      <c r="E408" s="461" t="s">
        <v>70</v>
      </c>
      <c r="F408" s="461">
        <v>7581000</v>
      </c>
      <c r="G408" s="461">
        <v>18992631.690000001</v>
      </c>
      <c r="H408" s="461">
        <v>1</v>
      </c>
      <c r="I408" s="461"/>
      <c r="K408" s="467"/>
    </row>
    <row r="409" spans="2:11" x14ac:dyDescent="0.25">
      <c r="B409" s="461">
        <v>93</v>
      </c>
      <c r="C409" s="461" t="s">
        <v>100</v>
      </c>
      <c r="D409" s="461" t="s">
        <v>103</v>
      </c>
      <c r="E409" s="461" t="s">
        <v>103</v>
      </c>
      <c r="F409" s="461">
        <v>7452333.3333333302</v>
      </c>
      <c r="G409" s="461">
        <v>16563333.3333333</v>
      </c>
      <c r="H409" s="461">
        <v>3</v>
      </c>
      <c r="I409" s="461"/>
      <c r="K409" s="467"/>
    </row>
    <row r="410" spans="2:11" x14ac:dyDescent="0.25">
      <c r="B410" s="461">
        <v>93</v>
      </c>
      <c r="C410" s="461" t="s">
        <v>100</v>
      </c>
      <c r="D410" s="461" t="s">
        <v>103</v>
      </c>
      <c r="E410" s="461" t="s">
        <v>415</v>
      </c>
      <c r="F410" s="461">
        <v>7597000</v>
      </c>
      <c r="G410" s="461">
        <v>15500000</v>
      </c>
      <c r="H410" s="461">
        <v>1</v>
      </c>
      <c r="I410" s="461"/>
      <c r="K410" s="467"/>
    </row>
    <row r="411" spans="2:11" x14ac:dyDescent="0.25">
      <c r="B411" s="461">
        <v>101</v>
      </c>
      <c r="C411" s="461" t="s">
        <v>98</v>
      </c>
      <c r="D411" s="461" t="s">
        <v>509</v>
      </c>
      <c r="E411" s="461" t="s">
        <v>354</v>
      </c>
      <c r="F411" s="461">
        <v>7630000</v>
      </c>
      <c r="G411" s="461">
        <v>7840000</v>
      </c>
      <c r="H411" s="461">
        <v>1</v>
      </c>
      <c r="I411" s="461"/>
      <c r="K411" s="467"/>
    </row>
    <row r="412" spans="2:11" x14ac:dyDescent="0.25">
      <c r="B412" s="461">
        <v>101</v>
      </c>
      <c r="C412" s="461" t="s">
        <v>11</v>
      </c>
      <c r="D412" s="461" t="s">
        <v>91</v>
      </c>
      <c r="E412" s="461" t="s">
        <v>74</v>
      </c>
      <c r="F412" s="461">
        <v>7630000</v>
      </c>
      <c r="G412" s="461">
        <v>7714000</v>
      </c>
      <c r="H412" s="461">
        <v>2</v>
      </c>
      <c r="I412" s="461"/>
      <c r="K412" s="467"/>
    </row>
    <row r="413" spans="2:11" x14ac:dyDescent="0.25">
      <c r="B413" s="461">
        <v>101</v>
      </c>
      <c r="C413" s="461" t="s">
        <v>13</v>
      </c>
      <c r="D413" s="461" t="s">
        <v>101</v>
      </c>
      <c r="E413" s="461" t="s">
        <v>453</v>
      </c>
      <c r="F413" s="461">
        <v>7478125</v>
      </c>
      <c r="G413" s="461">
        <v>7622250</v>
      </c>
      <c r="H413" s="461">
        <v>8</v>
      </c>
      <c r="I413" s="461"/>
      <c r="K413" s="467"/>
    </row>
    <row r="414" spans="2:11" x14ac:dyDescent="0.25">
      <c r="B414" s="461">
        <v>101</v>
      </c>
      <c r="C414" s="461" t="s">
        <v>13</v>
      </c>
      <c r="D414" s="461" t="s">
        <v>101</v>
      </c>
      <c r="E414" s="461" t="s">
        <v>93</v>
      </c>
      <c r="F414" s="461">
        <v>7630000</v>
      </c>
      <c r="G414" s="461">
        <v>7714000</v>
      </c>
      <c r="H414" s="461">
        <v>2</v>
      </c>
      <c r="I414" s="461"/>
      <c r="K414" s="467"/>
    </row>
    <row r="415" spans="2:11" x14ac:dyDescent="0.25">
      <c r="B415" s="461">
        <v>101</v>
      </c>
      <c r="C415" s="461" t="s">
        <v>13</v>
      </c>
      <c r="D415" s="461" t="s">
        <v>101</v>
      </c>
      <c r="E415" s="461" t="s">
        <v>348</v>
      </c>
      <c r="F415" s="461">
        <v>7630000</v>
      </c>
      <c r="G415" s="461">
        <v>7714000</v>
      </c>
      <c r="H415" s="461">
        <v>3</v>
      </c>
      <c r="I415" s="461"/>
      <c r="K415" s="467"/>
    </row>
    <row r="416" spans="2:11" x14ac:dyDescent="0.25">
      <c r="B416" s="461">
        <v>101</v>
      </c>
      <c r="C416" s="461" t="s">
        <v>13</v>
      </c>
      <c r="D416" s="461" t="s">
        <v>101</v>
      </c>
      <c r="E416" s="461" t="s">
        <v>473</v>
      </c>
      <c r="F416" s="461">
        <v>7630000</v>
      </c>
      <c r="G416" s="461">
        <v>7714000</v>
      </c>
      <c r="H416" s="461">
        <v>1</v>
      </c>
      <c r="I416" s="461"/>
      <c r="K416" s="467"/>
    </row>
    <row r="417" spans="2:11" x14ac:dyDescent="0.25">
      <c r="B417" s="461">
        <v>101</v>
      </c>
      <c r="C417" s="461" t="s">
        <v>64</v>
      </c>
      <c r="D417" s="461" t="s">
        <v>419</v>
      </c>
      <c r="E417" s="461" t="s">
        <v>420</v>
      </c>
      <c r="F417" s="461">
        <v>7630000</v>
      </c>
      <c r="G417" s="461">
        <v>7714000</v>
      </c>
      <c r="H417" s="461">
        <v>4</v>
      </c>
      <c r="I417" s="461"/>
      <c r="K417" s="467"/>
    </row>
    <row r="418" spans="2:11" x14ac:dyDescent="0.25">
      <c r="B418" s="461">
        <v>101</v>
      </c>
      <c r="C418" s="461" t="s">
        <v>65</v>
      </c>
      <c r="D418" s="461" t="s">
        <v>67</v>
      </c>
      <c r="E418" s="461" t="s">
        <v>358</v>
      </c>
      <c r="F418" s="461">
        <v>7630000</v>
      </c>
      <c r="G418" s="461">
        <v>7714000</v>
      </c>
      <c r="H418" s="461">
        <v>5</v>
      </c>
      <c r="I418" s="461"/>
      <c r="K418" s="467"/>
    </row>
    <row r="419" spans="2:11" x14ac:dyDescent="0.25">
      <c r="B419" s="461">
        <v>101</v>
      </c>
      <c r="C419" s="461" t="s">
        <v>100</v>
      </c>
      <c r="D419" s="461" t="s">
        <v>100</v>
      </c>
      <c r="E419" s="461" t="s">
        <v>412</v>
      </c>
      <c r="F419" s="461">
        <v>7630000</v>
      </c>
      <c r="G419" s="461">
        <v>7714000</v>
      </c>
      <c r="H419" s="461">
        <v>5</v>
      </c>
      <c r="I419" s="461"/>
      <c r="K419" s="467"/>
    </row>
    <row r="420" spans="2:11" x14ac:dyDescent="0.25">
      <c r="B420" s="461">
        <v>101</v>
      </c>
      <c r="C420" s="461" t="s">
        <v>100</v>
      </c>
      <c r="D420" s="461" t="s">
        <v>100</v>
      </c>
      <c r="E420" s="461" t="s">
        <v>349</v>
      </c>
      <c r="F420" s="461">
        <v>7630000</v>
      </c>
      <c r="G420" s="461">
        <v>7714000</v>
      </c>
      <c r="H420" s="461">
        <v>1</v>
      </c>
      <c r="I420" s="461"/>
      <c r="K420" s="467"/>
    </row>
    <row r="421" spans="2:11" x14ac:dyDescent="0.25">
      <c r="B421" s="461">
        <v>101</v>
      </c>
      <c r="C421" s="461" t="s">
        <v>100</v>
      </c>
      <c r="D421" s="461" t="s">
        <v>314</v>
      </c>
      <c r="E421" s="461" t="s">
        <v>527</v>
      </c>
      <c r="F421" s="461">
        <v>7630000</v>
      </c>
      <c r="G421" s="461">
        <v>7714000</v>
      </c>
      <c r="H421" s="461">
        <v>1</v>
      </c>
      <c r="I421" s="461"/>
      <c r="K421" s="467"/>
    </row>
    <row r="422" spans="2:11" x14ac:dyDescent="0.25">
      <c r="B422" s="461">
        <v>105</v>
      </c>
      <c r="C422" s="461" t="s">
        <v>98</v>
      </c>
      <c r="D422" s="461" t="s">
        <v>509</v>
      </c>
      <c r="E422" s="461" t="s">
        <v>510</v>
      </c>
      <c r="F422" s="461">
        <v>5387000</v>
      </c>
      <c r="G422" s="461">
        <v>27170474.82</v>
      </c>
      <c r="H422" s="461">
        <v>1</v>
      </c>
      <c r="I422" s="461"/>
      <c r="K422" s="467"/>
    </row>
    <row r="423" spans="2:11" x14ac:dyDescent="0.25">
      <c r="B423" s="461">
        <v>110</v>
      </c>
      <c r="C423" s="461" t="s">
        <v>11</v>
      </c>
      <c r="D423" s="461" t="s">
        <v>77</v>
      </c>
      <c r="E423" s="461" t="s">
        <v>77</v>
      </c>
      <c r="F423" s="461">
        <v>7630000</v>
      </c>
      <c r="G423" s="461">
        <v>7969000</v>
      </c>
      <c r="H423" s="461">
        <v>2</v>
      </c>
      <c r="I423" s="461"/>
      <c r="K423" s="467"/>
    </row>
    <row r="424" spans="2:11" x14ac:dyDescent="0.25">
      <c r="B424" s="461">
        <v>110</v>
      </c>
      <c r="C424" s="461" t="s">
        <v>11</v>
      </c>
      <c r="D424" s="461" t="s">
        <v>91</v>
      </c>
      <c r="E424" s="461" t="s">
        <v>74</v>
      </c>
      <c r="F424" s="461">
        <v>7550000</v>
      </c>
      <c r="G424" s="461">
        <v>7620000</v>
      </c>
      <c r="H424" s="461">
        <v>1</v>
      </c>
      <c r="I424" s="461"/>
      <c r="K424" s="467"/>
    </row>
    <row r="425" spans="2:11" x14ac:dyDescent="0.25">
      <c r="B425" s="461">
        <v>110</v>
      </c>
      <c r="C425" s="461" t="s">
        <v>64</v>
      </c>
      <c r="D425" s="461" t="s">
        <v>79</v>
      </c>
      <c r="E425" s="461" t="s">
        <v>79</v>
      </c>
      <c r="F425" s="461">
        <v>3815000</v>
      </c>
      <c r="G425" s="461">
        <v>3988501</v>
      </c>
      <c r="H425" s="461">
        <v>2</v>
      </c>
      <c r="I425" s="461"/>
      <c r="K425" s="467"/>
    </row>
    <row r="426" spans="2:11" x14ac:dyDescent="0.25">
      <c r="B426" s="461">
        <v>110</v>
      </c>
      <c r="C426" s="461" t="s">
        <v>65</v>
      </c>
      <c r="D426" s="461" t="s">
        <v>66</v>
      </c>
      <c r="E426" s="461" t="s">
        <v>476</v>
      </c>
      <c r="F426" s="461">
        <v>11445000</v>
      </c>
      <c r="G426" s="461">
        <v>11820000</v>
      </c>
      <c r="H426" s="461">
        <v>1</v>
      </c>
      <c r="I426" s="461"/>
      <c r="K426" s="467"/>
    </row>
    <row r="427" spans="2:11" x14ac:dyDescent="0.25">
      <c r="B427" s="461">
        <v>110</v>
      </c>
      <c r="C427" s="461" t="s">
        <v>100</v>
      </c>
      <c r="D427" s="461" t="s">
        <v>100</v>
      </c>
      <c r="E427" s="461" t="s">
        <v>100</v>
      </c>
      <c r="F427" s="461">
        <v>7630000</v>
      </c>
      <c r="G427" s="461">
        <v>7987000</v>
      </c>
      <c r="H427" s="461">
        <v>1</v>
      </c>
      <c r="I427" s="461"/>
      <c r="K427" s="467"/>
    </row>
    <row r="428" spans="2:11" x14ac:dyDescent="0.25">
      <c r="B428" s="461">
        <v>116</v>
      </c>
      <c r="C428" s="461" t="s">
        <v>100</v>
      </c>
      <c r="D428" s="461" t="s">
        <v>70</v>
      </c>
      <c r="E428" s="461" t="s">
        <v>70</v>
      </c>
      <c r="F428" s="461">
        <v>7550000</v>
      </c>
      <c r="G428" s="461">
        <v>7676592.2300000004</v>
      </c>
      <c r="H428" s="461">
        <v>1</v>
      </c>
      <c r="I428" s="461"/>
      <c r="K428" s="467"/>
    </row>
    <row r="429" spans="2:11" x14ac:dyDescent="0.25">
      <c r="B429" s="461"/>
      <c r="C429" s="461"/>
      <c r="D429" s="461"/>
      <c r="E429" s="461"/>
      <c r="F429" s="461"/>
      <c r="G429" s="461"/>
      <c r="H429" s="461"/>
      <c r="I429" s="466"/>
      <c r="K429" s="467"/>
    </row>
    <row r="430" spans="2:11" x14ac:dyDescent="0.25">
      <c r="B430" s="461"/>
      <c r="C430" s="461"/>
      <c r="D430" s="461"/>
      <c r="E430" s="461"/>
      <c r="F430" s="461"/>
      <c r="G430" s="461"/>
      <c r="H430" s="461"/>
      <c r="I430" s="466"/>
      <c r="K430" s="467"/>
    </row>
    <row r="431" spans="2:11" x14ac:dyDescent="0.25">
      <c r="B431" s="461"/>
      <c r="C431" s="461"/>
      <c r="D431" s="461"/>
      <c r="E431" s="461"/>
      <c r="F431" s="461"/>
      <c r="G431" s="461"/>
      <c r="H431" s="461"/>
      <c r="I431" s="466"/>
      <c r="K431" s="467"/>
    </row>
    <row r="432" spans="2:11" x14ac:dyDescent="0.25">
      <c r="B432" s="461"/>
      <c r="C432" s="461"/>
      <c r="D432" s="461"/>
      <c r="E432" s="461"/>
      <c r="F432" s="461"/>
      <c r="G432" s="461"/>
      <c r="H432" s="461"/>
      <c r="I432" s="466"/>
      <c r="K432" s="467"/>
    </row>
    <row r="433" spans="2:11" x14ac:dyDescent="0.25">
      <c r="B433" s="461"/>
      <c r="C433" s="461"/>
      <c r="D433" s="461"/>
      <c r="E433" s="461"/>
      <c r="F433" s="461"/>
      <c r="G433" s="461"/>
      <c r="H433" s="461"/>
      <c r="I433" s="466"/>
      <c r="K433" s="467"/>
    </row>
    <row r="434" spans="2:11" x14ac:dyDescent="0.25">
      <c r="B434" s="461"/>
      <c r="C434" s="461"/>
      <c r="D434" s="461"/>
      <c r="E434" s="461"/>
      <c r="F434" s="461"/>
      <c r="G434" s="461"/>
      <c r="H434" s="461"/>
      <c r="I434" s="466"/>
      <c r="K434" s="467"/>
    </row>
    <row r="435" spans="2:11" x14ac:dyDescent="0.25">
      <c r="B435" s="461"/>
      <c r="C435" s="461"/>
      <c r="D435" s="461"/>
      <c r="E435" s="461"/>
      <c r="F435" s="461"/>
      <c r="G435" s="461"/>
      <c r="H435" s="461"/>
      <c r="I435" s="466"/>
      <c r="K435" s="467"/>
    </row>
    <row r="436" spans="2:11" x14ac:dyDescent="0.25">
      <c r="B436" s="461"/>
      <c r="C436" s="461"/>
      <c r="D436" s="461"/>
      <c r="E436" s="461"/>
      <c r="F436" s="461"/>
      <c r="G436" s="461"/>
      <c r="H436" s="461"/>
      <c r="I436" s="466"/>
      <c r="K436" s="467"/>
    </row>
    <row r="437" spans="2:11" x14ac:dyDescent="0.25">
      <c r="B437" s="461"/>
      <c r="C437" s="461"/>
      <c r="D437" s="461"/>
      <c r="E437" s="461"/>
      <c r="F437" s="461"/>
      <c r="G437" s="461"/>
      <c r="H437" s="461"/>
      <c r="I437" s="466"/>
      <c r="K437" s="467"/>
    </row>
    <row r="438" spans="2:11" x14ac:dyDescent="0.25">
      <c r="B438" s="461"/>
      <c r="C438" s="461"/>
      <c r="D438" s="461"/>
      <c r="E438" s="461"/>
      <c r="F438" s="461"/>
      <c r="G438" s="461"/>
      <c r="H438" s="461"/>
      <c r="I438" s="466"/>
      <c r="K438" s="467"/>
    </row>
    <row r="439" spans="2:11" x14ac:dyDescent="0.25">
      <c r="B439" s="461"/>
      <c r="C439" s="461"/>
      <c r="D439" s="461"/>
      <c r="E439" s="461"/>
      <c r="F439" s="461"/>
      <c r="G439" s="461"/>
      <c r="H439" s="461"/>
      <c r="I439" s="466"/>
      <c r="K439" s="467"/>
    </row>
    <row r="440" spans="2:11" x14ac:dyDescent="0.25">
      <c r="B440" s="461"/>
      <c r="C440" s="461"/>
      <c r="D440" s="461"/>
      <c r="E440" s="461"/>
      <c r="F440" s="461"/>
      <c r="G440" s="461"/>
      <c r="H440" s="461"/>
      <c r="I440" s="466"/>
      <c r="K440" s="467"/>
    </row>
    <row r="441" spans="2:11" x14ac:dyDescent="0.25">
      <c r="B441" s="461"/>
      <c r="C441" s="461"/>
      <c r="D441" s="461"/>
      <c r="E441" s="461"/>
      <c r="F441" s="461"/>
      <c r="G441" s="461"/>
      <c r="H441" s="461"/>
      <c r="I441" s="466"/>
      <c r="K441" s="467"/>
    </row>
    <row r="442" spans="2:11" x14ac:dyDescent="0.25">
      <c r="B442" s="461"/>
      <c r="C442" s="461"/>
      <c r="D442" s="461"/>
      <c r="E442" s="461"/>
      <c r="F442" s="461"/>
      <c r="G442" s="461"/>
      <c r="H442" s="461"/>
      <c r="I442" s="466"/>
      <c r="K442" s="467"/>
    </row>
    <row r="443" spans="2:11" x14ac:dyDescent="0.25">
      <c r="B443" s="461"/>
      <c r="C443" s="461"/>
      <c r="D443" s="461"/>
      <c r="E443" s="461"/>
      <c r="F443" s="461"/>
      <c r="G443" s="461"/>
      <c r="H443" s="461"/>
      <c r="I443" s="466"/>
      <c r="K443" s="467"/>
    </row>
    <row r="444" spans="2:11" x14ac:dyDescent="0.25">
      <c r="B444" s="461"/>
      <c r="C444" s="461"/>
      <c r="D444" s="461"/>
      <c r="E444" s="461"/>
      <c r="F444" s="461"/>
      <c r="G444" s="461"/>
      <c r="H444" s="461"/>
      <c r="I444" s="466"/>
      <c r="K444" s="467"/>
    </row>
    <row r="445" spans="2:11" x14ac:dyDescent="0.25">
      <c r="B445" s="461"/>
      <c r="C445" s="461"/>
      <c r="D445" s="461"/>
      <c r="E445" s="461"/>
      <c r="F445" s="461"/>
      <c r="G445" s="461"/>
      <c r="H445" s="461"/>
      <c r="I445" s="466"/>
      <c r="K445" s="467"/>
    </row>
    <row r="446" spans="2:11" x14ac:dyDescent="0.25">
      <c r="B446" s="461"/>
      <c r="C446" s="461"/>
      <c r="D446" s="461"/>
      <c r="E446" s="461"/>
      <c r="F446" s="461"/>
      <c r="G446" s="461"/>
      <c r="H446" s="461"/>
      <c r="I446" s="466"/>
      <c r="K446" s="467"/>
    </row>
    <row r="447" spans="2:11" x14ac:dyDescent="0.25">
      <c r="B447" s="461"/>
      <c r="C447" s="461"/>
      <c r="D447" s="461"/>
      <c r="E447" s="461"/>
      <c r="F447" s="461"/>
      <c r="G447" s="461"/>
      <c r="H447" s="461"/>
      <c r="I447" s="466"/>
      <c r="K447" s="467"/>
    </row>
    <row r="448" spans="2:11" x14ac:dyDescent="0.25">
      <c r="B448" s="461"/>
      <c r="C448" s="461"/>
      <c r="D448" s="461"/>
      <c r="E448" s="461"/>
      <c r="F448" s="461"/>
      <c r="G448" s="461"/>
      <c r="H448" s="461"/>
      <c r="I448" s="466"/>
      <c r="K448" s="467"/>
    </row>
    <row r="449" spans="2:11" x14ac:dyDescent="0.25">
      <c r="B449" s="461"/>
      <c r="C449" s="461"/>
      <c r="D449" s="461"/>
      <c r="E449" s="461"/>
      <c r="F449" s="461"/>
      <c r="G449" s="461"/>
      <c r="H449" s="461"/>
      <c r="I449" s="466"/>
      <c r="K449" s="467"/>
    </row>
    <row r="450" spans="2:11" x14ac:dyDescent="0.25">
      <c r="B450" s="461"/>
      <c r="C450" s="461"/>
      <c r="D450" s="461"/>
      <c r="E450" s="461"/>
      <c r="F450" s="461"/>
      <c r="G450" s="461"/>
      <c r="H450" s="461"/>
      <c r="I450" s="466"/>
      <c r="K450" s="467"/>
    </row>
    <row r="451" spans="2:11" x14ac:dyDescent="0.25">
      <c r="B451" s="461"/>
      <c r="C451" s="461"/>
      <c r="D451" s="461"/>
      <c r="E451" s="461"/>
      <c r="F451" s="461"/>
      <c r="G451" s="461"/>
      <c r="H451" s="461"/>
      <c r="I451" s="466"/>
      <c r="K451" s="467"/>
    </row>
    <row r="452" spans="2:11" x14ac:dyDescent="0.25">
      <c r="B452" s="461"/>
      <c r="C452" s="461"/>
      <c r="D452" s="461"/>
      <c r="E452" s="461"/>
      <c r="F452" s="461"/>
      <c r="G452" s="461"/>
      <c r="H452" s="461"/>
      <c r="I452" s="466"/>
      <c r="K452" s="467"/>
    </row>
    <row r="453" spans="2:11" x14ac:dyDescent="0.25">
      <c r="B453" s="461"/>
      <c r="C453" s="461"/>
      <c r="D453" s="461"/>
      <c r="E453" s="461"/>
      <c r="F453" s="461"/>
      <c r="G453" s="461"/>
      <c r="H453" s="461"/>
      <c r="I453" s="466"/>
      <c r="K453" s="467"/>
    </row>
    <row r="454" spans="2:11" x14ac:dyDescent="0.25">
      <c r="B454" s="461"/>
      <c r="C454" s="461"/>
      <c r="D454" s="461"/>
      <c r="E454" s="461"/>
      <c r="F454" s="461"/>
      <c r="G454" s="461"/>
      <c r="H454" s="461"/>
      <c r="I454" s="466"/>
      <c r="K454" s="467"/>
    </row>
    <row r="455" spans="2:11" x14ac:dyDescent="0.25">
      <c r="B455" s="461"/>
      <c r="C455" s="461"/>
      <c r="D455" s="461"/>
      <c r="E455" s="461"/>
      <c r="F455" s="461"/>
      <c r="G455" s="461"/>
      <c r="H455" s="461"/>
      <c r="I455" s="466"/>
      <c r="K455" s="467"/>
    </row>
    <row r="456" spans="2:11" x14ac:dyDescent="0.25">
      <c r="B456" s="461"/>
      <c r="C456" s="461"/>
      <c r="D456" s="461"/>
      <c r="E456" s="461"/>
      <c r="F456" s="461"/>
      <c r="G456" s="461"/>
      <c r="H456" s="461"/>
      <c r="I456" s="466"/>
      <c r="K456" s="467"/>
    </row>
    <row r="457" spans="2:11" x14ac:dyDescent="0.25">
      <c r="B457" s="461"/>
      <c r="C457" s="461"/>
      <c r="D457" s="461"/>
      <c r="E457" s="461"/>
      <c r="F457" s="461"/>
      <c r="G457" s="461"/>
      <c r="H457" s="461"/>
      <c r="I457" s="466"/>
      <c r="K457" s="467"/>
    </row>
    <row r="458" spans="2:11" x14ac:dyDescent="0.25">
      <c r="B458" s="461"/>
      <c r="C458" s="461"/>
      <c r="D458" s="461"/>
      <c r="E458" s="461"/>
      <c r="F458" s="461"/>
      <c r="G458" s="461"/>
      <c r="H458" s="461"/>
      <c r="I458" s="466"/>
      <c r="K458" s="467"/>
    </row>
    <row r="459" spans="2:11" x14ac:dyDescent="0.25">
      <c r="B459" s="461"/>
      <c r="C459" s="461"/>
      <c r="D459" s="461"/>
      <c r="E459" s="461"/>
      <c r="F459" s="461"/>
      <c r="G459" s="461"/>
      <c r="H459" s="461"/>
      <c r="I459" s="466"/>
      <c r="K459" s="467"/>
    </row>
    <row r="460" spans="2:11" x14ac:dyDescent="0.25">
      <c r="B460" s="461"/>
      <c r="C460" s="461"/>
      <c r="D460" s="461"/>
      <c r="E460" s="461"/>
      <c r="F460" s="461"/>
      <c r="G460" s="461"/>
      <c r="H460" s="461"/>
      <c r="I460" s="466"/>
      <c r="K460" s="467"/>
    </row>
    <row r="461" spans="2:11" x14ac:dyDescent="0.25">
      <c r="B461" s="461"/>
      <c r="C461" s="461"/>
      <c r="D461" s="461"/>
      <c r="E461" s="461"/>
      <c r="F461" s="461"/>
      <c r="G461" s="461"/>
      <c r="H461" s="461"/>
      <c r="I461" s="466"/>
      <c r="K461" s="467"/>
    </row>
    <row r="462" spans="2:11" x14ac:dyDescent="0.25">
      <c r="B462" s="461"/>
      <c r="C462" s="461"/>
      <c r="D462" s="461"/>
      <c r="E462" s="461"/>
      <c r="F462" s="461"/>
      <c r="G462" s="461"/>
      <c r="H462" s="461"/>
      <c r="I462" s="466"/>
      <c r="K462" s="467"/>
    </row>
    <row r="463" spans="2:11" x14ac:dyDescent="0.25">
      <c r="B463" s="461"/>
      <c r="C463" s="461"/>
      <c r="D463" s="461"/>
      <c r="E463" s="461"/>
      <c r="F463" s="461"/>
      <c r="G463" s="461"/>
      <c r="H463" s="461"/>
      <c r="I463" s="466"/>
      <c r="K463" s="467"/>
    </row>
    <row r="464" spans="2:11" x14ac:dyDescent="0.25">
      <c r="B464" s="461"/>
      <c r="C464" s="461"/>
      <c r="D464" s="461"/>
      <c r="E464" s="461"/>
      <c r="F464" s="461"/>
      <c r="G464" s="461"/>
      <c r="H464" s="461"/>
      <c r="I464" s="466"/>
      <c r="K464" s="467"/>
    </row>
    <row r="465" spans="2:11" x14ac:dyDescent="0.25">
      <c r="B465" s="461"/>
      <c r="C465" s="461"/>
      <c r="D465" s="461"/>
      <c r="E465" s="461"/>
      <c r="F465" s="461"/>
      <c r="G465" s="461"/>
      <c r="H465" s="461"/>
      <c r="I465" s="466"/>
      <c r="K465" s="467"/>
    </row>
    <row r="466" spans="2:11" x14ac:dyDescent="0.25">
      <c r="B466" s="461"/>
      <c r="C466" s="461"/>
      <c r="D466" s="461"/>
      <c r="E466" s="461"/>
      <c r="F466" s="461"/>
      <c r="G466" s="461"/>
      <c r="H466" s="461"/>
      <c r="I466" s="466"/>
      <c r="K466" s="467"/>
    </row>
    <row r="467" spans="2:11" x14ac:dyDescent="0.25">
      <c r="B467" s="461"/>
      <c r="C467" s="461"/>
      <c r="D467" s="461"/>
      <c r="E467" s="461"/>
      <c r="F467" s="461"/>
      <c r="G467" s="461"/>
      <c r="H467" s="461"/>
      <c r="I467" s="466"/>
      <c r="K467" s="467"/>
    </row>
    <row r="468" spans="2:11" x14ac:dyDescent="0.25">
      <c r="B468" s="461"/>
      <c r="C468" s="461"/>
      <c r="D468" s="461"/>
      <c r="E468" s="461"/>
      <c r="F468" s="461"/>
      <c r="G468" s="461"/>
      <c r="H468" s="461"/>
      <c r="I468" s="466"/>
      <c r="K468" s="467"/>
    </row>
    <row r="469" spans="2:11" x14ac:dyDescent="0.25">
      <c r="B469" s="461"/>
      <c r="C469" s="461"/>
      <c r="D469" s="461"/>
      <c r="E469" s="461"/>
      <c r="F469" s="461"/>
      <c r="G469" s="461"/>
      <c r="H469" s="461"/>
      <c r="I469" s="466"/>
      <c r="K469" s="467"/>
    </row>
    <row r="470" spans="2:11" x14ac:dyDescent="0.25">
      <c r="B470" s="461"/>
      <c r="C470" s="461"/>
      <c r="D470" s="461"/>
      <c r="E470" s="461"/>
      <c r="F470" s="461"/>
      <c r="G470" s="461"/>
      <c r="H470" s="461"/>
      <c r="I470" s="466"/>
      <c r="K470" s="467"/>
    </row>
    <row r="471" spans="2:11" x14ac:dyDescent="0.25">
      <c r="B471" s="461"/>
      <c r="C471" s="461"/>
      <c r="D471" s="461"/>
      <c r="E471" s="461"/>
      <c r="F471" s="461"/>
      <c r="G471" s="461"/>
      <c r="H471" s="461"/>
      <c r="I471" s="466"/>
      <c r="K471" s="467"/>
    </row>
    <row r="472" spans="2:11" x14ac:dyDescent="0.25">
      <c r="B472" s="461"/>
      <c r="C472" s="461"/>
      <c r="D472" s="461"/>
      <c r="E472" s="461"/>
      <c r="F472" s="461"/>
      <c r="G472" s="461"/>
      <c r="H472" s="461"/>
      <c r="I472" s="466"/>
      <c r="K472" s="467"/>
    </row>
    <row r="473" spans="2:11" x14ac:dyDescent="0.25">
      <c r="B473" s="461"/>
      <c r="C473" s="461"/>
      <c r="D473" s="461"/>
      <c r="E473" s="461"/>
      <c r="F473" s="461"/>
      <c r="G473" s="461"/>
      <c r="H473" s="461"/>
      <c r="I473" s="466"/>
      <c r="K473" s="467"/>
    </row>
    <row r="474" spans="2:11" x14ac:dyDescent="0.25">
      <c r="B474" s="461"/>
      <c r="C474" s="461"/>
      <c r="D474" s="461"/>
      <c r="E474" s="461"/>
      <c r="F474" s="461"/>
      <c r="G474" s="461"/>
      <c r="H474" s="461"/>
      <c r="I474" s="466"/>
      <c r="K474" s="467"/>
    </row>
    <row r="475" spans="2:11" x14ac:dyDescent="0.25">
      <c r="B475" s="461"/>
      <c r="C475" s="461"/>
      <c r="D475" s="461"/>
      <c r="E475" s="461"/>
      <c r="F475" s="461"/>
      <c r="G475" s="461"/>
      <c r="H475" s="461"/>
      <c r="I475" s="466"/>
      <c r="K475" s="467"/>
    </row>
    <row r="476" spans="2:11" x14ac:dyDescent="0.25">
      <c r="B476" s="461"/>
      <c r="C476" s="461"/>
      <c r="D476" s="461"/>
      <c r="E476" s="461"/>
      <c r="F476" s="461"/>
      <c r="G476" s="461"/>
      <c r="H476" s="461"/>
      <c r="I476" s="466"/>
      <c r="K476" s="467"/>
    </row>
    <row r="477" spans="2:11" x14ac:dyDescent="0.25">
      <c r="B477" s="461"/>
      <c r="C477" s="461"/>
      <c r="D477" s="461"/>
      <c r="E477" s="461"/>
      <c r="F477" s="461"/>
      <c r="G477" s="461"/>
      <c r="H477" s="461"/>
      <c r="I477" s="466"/>
      <c r="K477" s="467"/>
    </row>
    <row r="478" spans="2:11" x14ac:dyDescent="0.25">
      <c r="B478" s="461"/>
      <c r="C478" s="461"/>
      <c r="D478" s="461"/>
      <c r="E478" s="461"/>
      <c r="F478" s="461"/>
      <c r="G478" s="461"/>
      <c r="H478" s="461"/>
      <c r="I478" s="466"/>
      <c r="K478" s="467"/>
    </row>
    <row r="479" spans="2:11" x14ac:dyDescent="0.25">
      <c r="B479" s="461"/>
      <c r="C479" s="461"/>
      <c r="D479" s="461"/>
      <c r="E479" s="461"/>
      <c r="F479" s="461"/>
      <c r="G479" s="461"/>
      <c r="H479" s="461"/>
      <c r="I479" s="466"/>
      <c r="K479" s="467"/>
    </row>
    <row r="480" spans="2:11" x14ac:dyDescent="0.25">
      <c r="B480" s="461"/>
      <c r="C480" s="461"/>
      <c r="D480" s="461"/>
      <c r="E480" s="461"/>
      <c r="F480" s="461"/>
      <c r="G480" s="461"/>
      <c r="H480" s="461"/>
      <c r="I480" s="466"/>
      <c r="K480" s="467"/>
    </row>
    <row r="481" spans="2:11" x14ac:dyDescent="0.25">
      <c r="B481" s="461"/>
      <c r="C481" s="461"/>
      <c r="D481" s="461"/>
      <c r="E481" s="461"/>
      <c r="F481" s="461"/>
      <c r="G481" s="461"/>
      <c r="H481" s="461"/>
      <c r="I481" s="466"/>
      <c r="K481" s="467"/>
    </row>
    <row r="482" spans="2:11" x14ac:dyDescent="0.25">
      <c r="B482" s="461"/>
      <c r="C482" s="461"/>
      <c r="D482" s="461"/>
      <c r="E482" s="461"/>
      <c r="F482" s="461"/>
      <c r="G482" s="461"/>
      <c r="H482" s="461"/>
      <c r="I482" s="466"/>
      <c r="K482" s="467"/>
    </row>
    <row r="483" spans="2:11" x14ac:dyDescent="0.25">
      <c r="B483" s="461"/>
      <c r="C483" s="461"/>
      <c r="D483" s="461"/>
      <c r="E483" s="461"/>
      <c r="F483" s="461"/>
      <c r="G483" s="461"/>
      <c r="H483" s="461"/>
      <c r="I483" s="466"/>
      <c r="K483" s="467"/>
    </row>
    <row r="484" spans="2:11" x14ac:dyDescent="0.25">
      <c r="B484" s="461"/>
      <c r="C484" s="461"/>
      <c r="D484" s="461"/>
      <c r="E484" s="461"/>
      <c r="F484" s="461"/>
      <c r="G484" s="461"/>
      <c r="H484" s="461"/>
      <c r="I484" s="466"/>
      <c r="K484" s="467"/>
    </row>
    <row r="485" spans="2:11" x14ac:dyDescent="0.25">
      <c r="B485" s="461"/>
      <c r="C485" s="461"/>
      <c r="D485" s="461"/>
      <c r="E485" s="461"/>
      <c r="F485" s="461"/>
      <c r="G485" s="461"/>
      <c r="H485" s="461"/>
      <c r="I485" s="466"/>
      <c r="K485" s="467"/>
    </row>
    <row r="486" spans="2:11" x14ac:dyDescent="0.25">
      <c r="B486" s="461"/>
      <c r="C486" s="461"/>
      <c r="D486" s="461"/>
      <c r="E486" s="461"/>
      <c r="F486" s="461"/>
      <c r="G486" s="461"/>
      <c r="H486" s="461"/>
      <c r="I486" s="466"/>
      <c r="K486" s="467"/>
    </row>
    <row r="487" spans="2:11" x14ac:dyDescent="0.25">
      <c r="B487" s="461"/>
      <c r="C487" s="461"/>
      <c r="D487" s="461"/>
      <c r="E487" s="461"/>
      <c r="F487" s="461"/>
      <c r="G487" s="461"/>
      <c r="H487" s="461"/>
      <c r="I487" s="466"/>
      <c r="K487" s="467"/>
    </row>
    <row r="488" spans="2:11" x14ac:dyDescent="0.25">
      <c r="B488" s="461"/>
      <c r="C488" s="461"/>
      <c r="D488" s="461"/>
      <c r="E488" s="461"/>
      <c r="F488" s="461"/>
      <c r="G488" s="461"/>
      <c r="H488" s="461"/>
      <c r="I488" s="466"/>
      <c r="K488" s="467"/>
    </row>
    <row r="489" spans="2:11" x14ac:dyDescent="0.25">
      <c r="B489" s="461"/>
      <c r="C489" s="461"/>
      <c r="D489" s="461"/>
      <c r="E489" s="461"/>
      <c r="F489" s="461"/>
      <c r="G489" s="461"/>
      <c r="H489" s="461"/>
      <c r="I489" s="466"/>
      <c r="K489" s="467"/>
    </row>
    <row r="490" spans="2:11" x14ac:dyDescent="0.25">
      <c r="B490" s="461"/>
      <c r="C490" s="461"/>
      <c r="D490" s="461"/>
      <c r="E490" s="461"/>
      <c r="F490" s="461"/>
      <c r="G490" s="461"/>
      <c r="H490" s="461"/>
      <c r="I490" s="466"/>
      <c r="K490" s="467"/>
    </row>
    <row r="491" spans="2:11" x14ac:dyDescent="0.25">
      <c r="B491" s="461"/>
      <c r="C491" s="461"/>
      <c r="D491" s="461"/>
      <c r="E491" s="461"/>
      <c r="F491" s="461"/>
      <c r="G491" s="461"/>
      <c r="H491" s="461"/>
      <c r="I491" s="466"/>
      <c r="K491" s="467"/>
    </row>
    <row r="492" spans="2:11" x14ac:dyDescent="0.25">
      <c r="B492" s="461"/>
      <c r="C492" s="461"/>
      <c r="D492" s="461"/>
      <c r="E492" s="461"/>
      <c r="F492" s="461"/>
      <c r="G492" s="461"/>
      <c r="H492" s="461"/>
      <c r="I492" s="466"/>
      <c r="K492" s="467"/>
    </row>
    <row r="493" spans="2:11" x14ac:dyDescent="0.25">
      <c r="B493" s="461"/>
      <c r="C493" s="461"/>
      <c r="D493" s="461"/>
      <c r="E493" s="461"/>
      <c r="F493" s="461"/>
      <c r="G493" s="461"/>
      <c r="H493" s="461"/>
      <c r="I493" s="466"/>
      <c r="K493" s="467"/>
    </row>
    <row r="494" spans="2:11" x14ac:dyDescent="0.25">
      <c r="B494" s="461"/>
      <c r="C494" s="461"/>
      <c r="D494" s="461"/>
      <c r="E494" s="461"/>
      <c r="F494" s="461"/>
      <c r="G494" s="461"/>
      <c r="H494" s="461"/>
      <c r="I494" s="466"/>
      <c r="K494" s="467"/>
    </row>
    <row r="495" spans="2:11" x14ac:dyDescent="0.25">
      <c r="B495" s="461"/>
      <c r="C495" s="461"/>
      <c r="D495" s="461"/>
      <c r="E495" s="461"/>
      <c r="F495" s="461"/>
      <c r="G495" s="461"/>
      <c r="H495" s="461"/>
      <c r="I495" s="466"/>
      <c r="K495" s="467"/>
    </row>
    <row r="496" spans="2:11" x14ac:dyDescent="0.25">
      <c r="B496" s="461"/>
      <c r="C496" s="461"/>
      <c r="D496" s="461"/>
      <c r="E496" s="461"/>
      <c r="F496" s="461"/>
      <c r="G496" s="461"/>
      <c r="H496" s="461"/>
      <c r="I496" s="466"/>
      <c r="K496" s="467"/>
    </row>
    <row r="497" spans="2:11" x14ac:dyDescent="0.25">
      <c r="B497" s="461"/>
      <c r="C497" s="461"/>
      <c r="D497" s="461"/>
      <c r="E497" s="461"/>
      <c r="F497" s="461"/>
      <c r="G497" s="461"/>
      <c r="H497" s="461"/>
      <c r="I497" s="466"/>
      <c r="K497" s="467"/>
    </row>
    <row r="498" spans="2:11" x14ac:dyDescent="0.25">
      <c r="B498" s="461"/>
      <c r="C498" s="461"/>
      <c r="D498" s="461"/>
      <c r="E498" s="461"/>
      <c r="F498" s="461"/>
      <c r="G498" s="461"/>
      <c r="H498" s="461"/>
      <c r="I498" s="466"/>
      <c r="K498" s="467"/>
    </row>
    <row r="499" spans="2:11" x14ac:dyDescent="0.25">
      <c r="B499" s="461"/>
      <c r="C499" s="461"/>
      <c r="D499" s="461"/>
      <c r="E499" s="461"/>
      <c r="F499" s="461"/>
      <c r="G499" s="461"/>
      <c r="H499" s="461"/>
      <c r="I499" s="466"/>
      <c r="K499" s="467"/>
    </row>
    <row r="500" spans="2:11" x14ac:dyDescent="0.25">
      <c r="B500" s="461"/>
      <c r="C500" s="461"/>
      <c r="D500" s="461"/>
      <c r="E500" s="461"/>
      <c r="F500" s="461"/>
      <c r="G500" s="461"/>
      <c r="H500" s="461"/>
      <c r="I500" s="466"/>
      <c r="K500" s="467"/>
    </row>
    <row r="501" spans="2:11" x14ac:dyDescent="0.25">
      <c r="B501" s="461"/>
      <c r="C501" s="461"/>
      <c r="D501" s="461"/>
      <c r="E501" s="461"/>
      <c r="F501" s="461"/>
      <c r="G501" s="461"/>
      <c r="H501" s="461"/>
      <c r="I501" s="466"/>
      <c r="K501" s="467"/>
    </row>
    <row r="502" spans="2:11" x14ac:dyDescent="0.25">
      <c r="B502" s="461"/>
      <c r="C502" s="461"/>
      <c r="D502" s="461"/>
      <c r="E502" s="461"/>
      <c r="F502" s="461"/>
      <c r="G502" s="461"/>
      <c r="H502" s="461"/>
      <c r="I502" s="466"/>
      <c r="K502" s="467"/>
    </row>
    <row r="503" spans="2:11" x14ac:dyDescent="0.25">
      <c r="B503" s="461"/>
      <c r="C503" s="461"/>
      <c r="D503" s="461"/>
      <c r="E503" s="461"/>
      <c r="F503" s="461"/>
      <c r="G503" s="461"/>
      <c r="H503" s="461"/>
      <c r="I503" s="466"/>
      <c r="K503" s="467"/>
    </row>
    <row r="504" spans="2:11" x14ac:dyDescent="0.25">
      <c r="B504" s="461"/>
      <c r="C504" s="461"/>
      <c r="D504" s="461"/>
      <c r="E504" s="461"/>
      <c r="F504" s="461"/>
      <c r="G504" s="461"/>
      <c r="H504" s="461"/>
      <c r="I504" s="466"/>
      <c r="K504" s="467"/>
    </row>
    <row r="505" spans="2:11" x14ac:dyDescent="0.25">
      <c r="B505" s="461"/>
      <c r="C505" s="461"/>
      <c r="D505" s="461"/>
      <c r="E505" s="461"/>
      <c r="F505" s="461"/>
      <c r="G505" s="461"/>
      <c r="H505" s="461"/>
      <c r="I505" s="466"/>
      <c r="K505" s="467"/>
    </row>
    <row r="506" spans="2:11" x14ac:dyDescent="0.25">
      <c r="B506" s="461"/>
      <c r="C506" s="461"/>
      <c r="D506" s="461"/>
      <c r="E506" s="461"/>
      <c r="F506" s="461"/>
      <c r="G506" s="461"/>
      <c r="H506" s="461"/>
      <c r="I506" s="466"/>
      <c r="K506" s="467"/>
    </row>
    <row r="507" spans="2:11" x14ac:dyDescent="0.25">
      <c r="B507" s="461"/>
      <c r="C507" s="461"/>
      <c r="D507" s="461"/>
      <c r="E507" s="461"/>
      <c r="F507" s="461"/>
      <c r="G507" s="461"/>
      <c r="H507" s="461"/>
      <c r="I507" s="466"/>
      <c r="K507" s="467"/>
    </row>
    <row r="508" spans="2:11" x14ac:dyDescent="0.25">
      <c r="B508" s="461"/>
      <c r="C508" s="461"/>
      <c r="D508" s="461"/>
      <c r="E508" s="461"/>
      <c r="F508" s="461"/>
      <c r="G508" s="461"/>
      <c r="H508" s="461"/>
      <c r="I508" s="466"/>
      <c r="K508" s="467"/>
    </row>
    <row r="509" spans="2:11" x14ac:dyDescent="0.25">
      <c r="B509" s="461"/>
      <c r="C509" s="461"/>
      <c r="D509" s="461"/>
      <c r="E509" s="461"/>
      <c r="F509" s="461"/>
      <c r="G509" s="461"/>
      <c r="H509" s="461"/>
      <c r="I509" s="466"/>
      <c r="K509" s="467"/>
    </row>
    <row r="510" spans="2:11" x14ac:dyDescent="0.25">
      <c r="B510" s="461"/>
      <c r="C510" s="461"/>
      <c r="D510" s="461"/>
      <c r="E510" s="461"/>
      <c r="F510" s="461"/>
      <c r="G510" s="461"/>
      <c r="H510" s="461"/>
      <c r="I510" s="466"/>
      <c r="K510" s="467"/>
    </row>
    <row r="511" spans="2:11" x14ac:dyDescent="0.25">
      <c r="B511" s="461"/>
      <c r="C511" s="461"/>
      <c r="D511" s="461"/>
      <c r="E511" s="461"/>
      <c r="F511" s="461"/>
      <c r="G511" s="461"/>
      <c r="H511" s="461"/>
      <c r="I511" s="466"/>
      <c r="K511" s="467"/>
    </row>
    <row r="512" spans="2:11" x14ac:dyDescent="0.25">
      <c r="B512" s="461"/>
      <c r="C512" s="461"/>
      <c r="D512" s="461"/>
      <c r="E512" s="461"/>
      <c r="F512" s="461"/>
      <c r="G512" s="461"/>
      <c r="H512" s="461"/>
      <c r="I512" s="466"/>
      <c r="K512" s="467"/>
    </row>
    <row r="513" spans="2:11" x14ac:dyDescent="0.25">
      <c r="B513" s="461"/>
      <c r="C513" s="461"/>
      <c r="D513" s="461"/>
      <c r="E513" s="461"/>
      <c r="F513" s="461"/>
      <c r="G513" s="461"/>
      <c r="H513" s="461"/>
      <c r="I513" s="466"/>
      <c r="K513" s="467"/>
    </row>
    <row r="514" spans="2:11" x14ac:dyDescent="0.25">
      <c r="B514" s="461"/>
      <c r="C514" s="461"/>
      <c r="D514" s="461"/>
      <c r="E514" s="461"/>
      <c r="F514" s="461"/>
      <c r="G514" s="461"/>
      <c r="H514" s="461"/>
      <c r="I514" s="466"/>
      <c r="K514" s="467"/>
    </row>
    <row r="515" spans="2:11" x14ac:dyDescent="0.25">
      <c r="B515" s="461"/>
      <c r="C515" s="461"/>
      <c r="D515" s="461"/>
      <c r="E515" s="461"/>
      <c r="F515" s="461"/>
      <c r="G515" s="461"/>
      <c r="H515" s="461"/>
      <c r="I515" s="466"/>
      <c r="K515" s="467"/>
    </row>
    <row r="516" spans="2:11" x14ac:dyDescent="0.25">
      <c r="B516" s="461"/>
      <c r="C516" s="461"/>
      <c r="D516" s="461"/>
      <c r="E516" s="461"/>
      <c r="F516" s="461"/>
      <c r="G516" s="461"/>
      <c r="H516" s="461"/>
      <c r="I516" s="466"/>
      <c r="K516" s="467"/>
    </row>
    <row r="517" spans="2:11" x14ac:dyDescent="0.25">
      <c r="B517" s="461"/>
      <c r="C517" s="461"/>
      <c r="D517" s="461"/>
      <c r="E517" s="461"/>
      <c r="F517" s="461"/>
      <c r="G517" s="461"/>
      <c r="H517" s="461"/>
      <c r="I517" s="466"/>
      <c r="K517" s="467"/>
    </row>
    <row r="518" spans="2:11" x14ac:dyDescent="0.25">
      <c r="B518" s="461"/>
      <c r="C518" s="461"/>
      <c r="D518" s="461"/>
      <c r="E518" s="461"/>
      <c r="F518" s="461"/>
      <c r="G518" s="461"/>
      <c r="H518" s="461"/>
      <c r="I518" s="466"/>
      <c r="K518" s="467"/>
    </row>
    <row r="519" spans="2:11" x14ac:dyDescent="0.25">
      <c r="B519" s="461"/>
      <c r="C519" s="461"/>
      <c r="D519" s="461"/>
      <c r="E519" s="461"/>
      <c r="F519" s="461"/>
      <c r="G519" s="461"/>
      <c r="H519" s="461"/>
      <c r="I519" s="466"/>
      <c r="K519" s="467"/>
    </row>
    <row r="520" spans="2:11" x14ac:dyDescent="0.25">
      <c r="B520" s="461"/>
      <c r="C520" s="461"/>
      <c r="D520" s="461"/>
      <c r="E520" s="461"/>
      <c r="F520" s="461"/>
      <c r="G520" s="461"/>
      <c r="H520" s="461"/>
      <c r="I520" s="466"/>
      <c r="K520" s="467"/>
    </row>
    <row r="521" spans="2:11" x14ac:dyDescent="0.25">
      <c r="B521" s="461"/>
      <c r="C521" s="461"/>
      <c r="D521" s="461"/>
      <c r="E521" s="461"/>
      <c r="F521" s="461"/>
      <c r="G521" s="461"/>
      <c r="H521" s="461"/>
      <c r="I521" s="466"/>
      <c r="K521" s="467"/>
    </row>
    <row r="522" spans="2:11" x14ac:dyDescent="0.25">
      <c r="B522" s="461"/>
      <c r="C522" s="461"/>
      <c r="D522" s="461"/>
      <c r="E522" s="461"/>
      <c r="F522" s="461"/>
      <c r="G522" s="461"/>
      <c r="H522" s="461"/>
      <c r="I522" s="466"/>
      <c r="K522" s="467"/>
    </row>
    <row r="523" spans="2:11" x14ac:dyDescent="0.25">
      <c r="B523" s="461"/>
      <c r="C523" s="461"/>
      <c r="D523" s="461"/>
      <c r="E523" s="461"/>
      <c r="F523" s="461"/>
      <c r="G523" s="461"/>
      <c r="H523" s="461"/>
      <c r="I523" s="466"/>
      <c r="K523" s="467"/>
    </row>
    <row r="524" spans="2:11" x14ac:dyDescent="0.25">
      <c r="B524" s="461"/>
      <c r="C524" s="461"/>
      <c r="D524" s="461"/>
      <c r="E524" s="461"/>
      <c r="F524" s="461"/>
      <c r="G524" s="461"/>
      <c r="H524" s="461"/>
      <c r="I524" s="466"/>
      <c r="K524" s="467"/>
    </row>
    <row r="525" spans="2:11" x14ac:dyDescent="0.25">
      <c r="B525" s="461"/>
      <c r="C525" s="461"/>
      <c r="D525" s="461"/>
      <c r="E525" s="461"/>
      <c r="F525" s="461"/>
      <c r="G525" s="461"/>
      <c r="H525" s="461"/>
      <c r="I525" s="466"/>
      <c r="K525" s="467"/>
    </row>
    <row r="526" spans="2:11" x14ac:dyDescent="0.25">
      <c r="B526" s="461"/>
      <c r="C526" s="461"/>
      <c r="D526" s="461"/>
      <c r="E526" s="461"/>
      <c r="F526" s="461"/>
      <c r="G526" s="461"/>
      <c r="H526" s="461"/>
      <c r="I526" s="466"/>
      <c r="K526" s="467"/>
    </row>
    <row r="527" spans="2:11" x14ac:dyDescent="0.25">
      <c r="B527" s="461"/>
      <c r="C527" s="461"/>
      <c r="D527" s="461"/>
      <c r="E527" s="461"/>
      <c r="F527" s="461"/>
      <c r="G527" s="461"/>
      <c r="H527" s="461"/>
      <c r="I527" s="466"/>
      <c r="K527" s="467"/>
    </row>
    <row r="528" spans="2:11" x14ac:dyDescent="0.25">
      <c r="B528" s="461"/>
      <c r="C528" s="461"/>
      <c r="D528" s="461"/>
      <c r="E528" s="461"/>
      <c r="F528" s="461"/>
      <c r="G528" s="461"/>
      <c r="H528" s="461"/>
      <c r="I528" s="466"/>
      <c r="K528" s="467"/>
    </row>
    <row r="529" spans="2:11" x14ac:dyDescent="0.25">
      <c r="B529" s="461"/>
      <c r="C529" s="461"/>
      <c r="D529" s="461"/>
      <c r="E529" s="461"/>
      <c r="F529" s="461"/>
      <c r="G529" s="461"/>
      <c r="H529" s="461"/>
      <c r="I529" s="466"/>
      <c r="K529" s="467"/>
    </row>
    <row r="530" spans="2:11" x14ac:dyDescent="0.25">
      <c r="B530" s="461"/>
      <c r="C530" s="461"/>
      <c r="D530" s="461"/>
      <c r="E530" s="461"/>
      <c r="F530" s="461"/>
      <c r="G530" s="461"/>
      <c r="H530" s="461"/>
      <c r="I530" s="466"/>
      <c r="K530" s="467"/>
    </row>
    <row r="531" spans="2:11" x14ac:dyDescent="0.25">
      <c r="B531" s="461"/>
      <c r="C531" s="461"/>
      <c r="D531" s="461"/>
      <c r="E531" s="461"/>
      <c r="F531" s="461"/>
      <c r="G531" s="461"/>
      <c r="H531" s="461"/>
      <c r="I531" s="466"/>
      <c r="K531" s="467"/>
    </row>
    <row r="532" spans="2:11" x14ac:dyDescent="0.25">
      <c r="B532" s="461"/>
      <c r="C532" s="461"/>
      <c r="D532" s="461"/>
      <c r="E532" s="461"/>
      <c r="F532" s="461"/>
      <c r="G532" s="461"/>
      <c r="H532" s="461"/>
      <c r="I532" s="466"/>
      <c r="K532" s="467"/>
    </row>
    <row r="533" spans="2:11" x14ac:dyDescent="0.25">
      <c r="B533" s="461"/>
      <c r="C533" s="461"/>
      <c r="D533" s="461"/>
      <c r="E533" s="461"/>
      <c r="F533" s="461"/>
      <c r="G533" s="461"/>
      <c r="H533" s="461"/>
      <c r="I533" s="466"/>
      <c r="K533" s="467"/>
    </row>
    <row r="534" spans="2:11" x14ac:dyDescent="0.25">
      <c r="B534" s="461"/>
      <c r="C534" s="461"/>
      <c r="D534" s="461"/>
      <c r="E534" s="461"/>
      <c r="F534" s="461"/>
      <c r="G534" s="461"/>
      <c r="H534" s="461"/>
      <c r="I534" s="466"/>
      <c r="K534" s="467"/>
    </row>
    <row r="535" spans="2:11" x14ac:dyDescent="0.25">
      <c r="B535" s="461"/>
      <c r="C535" s="461"/>
      <c r="D535" s="461"/>
      <c r="E535" s="461"/>
      <c r="F535" s="461"/>
      <c r="G535" s="461"/>
      <c r="H535" s="461"/>
      <c r="I535" s="466"/>
      <c r="K535" s="467"/>
    </row>
    <row r="536" spans="2:11" x14ac:dyDescent="0.25">
      <c r="B536" s="461"/>
      <c r="C536" s="461"/>
      <c r="D536" s="461"/>
      <c r="E536" s="461"/>
      <c r="F536" s="461"/>
      <c r="G536" s="461"/>
      <c r="H536" s="461"/>
      <c r="I536" s="466"/>
      <c r="K536" s="467"/>
    </row>
    <row r="537" spans="2:11" x14ac:dyDescent="0.25">
      <c r="B537" s="461"/>
      <c r="C537" s="461"/>
      <c r="D537" s="461"/>
      <c r="E537" s="461"/>
      <c r="F537" s="461"/>
      <c r="G537" s="461"/>
      <c r="H537" s="461"/>
      <c r="I537" s="466"/>
      <c r="K537" s="467"/>
    </row>
    <row r="538" spans="2:11" x14ac:dyDescent="0.25">
      <c r="B538" s="461"/>
      <c r="C538" s="461"/>
      <c r="D538" s="461"/>
      <c r="E538" s="461"/>
      <c r="F538" s="461"/>
      <c r="G538" s="461"/>
      <c r="H538" s="461"/>
      <c r="I538" s="466"/>
      <c r="K538" s="467"/>
    </row>
    <row r="539" spans="2:11" x14ac:dyDescent="0.25">
      <c r="B539" s="461"/>
      <c r="C539" s="461"/>
      <c r="D539" s="461"/>
      <c r="E539" s="461"/>
      <c r="F539" s="461"/>
      <c r="G539" s="461"/>
      <c r="H539" s="461"/>
      <c r="I539" s="466"/>
      <c r="K539" s="467"/>
    </row>
    <row r="540" spans="2:11" x14ac:dyDescent="0.25">
      <c r="B540" s="461"/>
      <c r="C540" s="461"/>
      <c r="D540" s="461"/>
      <c r="E540" s="461"/>
      <c r="F540" s="461"/>
      <c r="G540" s="461"/>
      <c r="H540" s="461"/>
      <c r="I540" s="466"/>
      <c r="K540" s="467"/>
    </row>
    <row r="541" spans="2:11" x14ac:dyDescent="0.25">
      <c r="B541" s="461"/>
      <c r="C541" s="461"/>
      <c r="D541" s="461"/>
      <c r="E541" s="461"/>
      <c r="F541" s="461"/>
      <c r="G541" s="461"/>
      <c r="H541" s="461"/>
      <c r="I541" s="466"/>
      <c r="K541" s="467"/>
    </row>
    <row r="542" spans="2:11" x14ac:dyDescent="0.25">
      <c r="B542" s="461"/>
      <c r="C542" s="461"/>
      <c r="D542" s="461"/>
      <c r="E542" s="461"/>
      <c r="F542" s="461"/>
      <c r="G542" s="461"/>
      <c r="H542" s="461"/>
      <c r="I542" s="466"/>
      <c r="K542" s="467"/>
    </row>
    <row r="543" spans="2:11" x14ac:dyDescent="0.25">
      <c r="B543" s="461"/>
      <c r="C543" s="461"/>
      <c r="D543" s="461"/>
      <c r="E543" s="461"/>
      <c r="F543" s="461"/>
      <c r="G543" s="461"/>
      <c r="H543" s="461"/>
      <c r="I543" s="466"/>
      <c r="K543" s="467"/>
    </row>
    <row r="544" spans="2:11" x14ac:dyDescent="0.25">
      <c r="B544" s="461"/>
      <c r="C544" s="461"/>
      <c r="D544" s="461"/>
      <c r="E544" s="461"/>
      <c r="F544" s="461"/>
      <c r="G544" s="461"/>
      <c r="H544" s="461"/>
      <c r="I544" s="466"/>
      <c r="K544" s="467"/>
    </row>
    <row r="545" spans="2:11" x14ac:dyDescent="0.25">
      <c r="B545" s="461"/>
      <c r="C545" s="461"/>
      <c r="D545" s="461"/>
      <c r="E545" s="461"/>
      <c r="F545" s="461"/>
      <c r="G545" s="461"/>
      <c r="H545" s="461"/>
      <c r="I545" s="466"/>
      <c r="K545" s="467"/>
    </row>
    <row r="546" spans="2:11" x14ac:dyDescent="0.25">
      <c r="B546" s="461"/>
      <c r="C546" s="461"/>
      <c r="D546" s="461"/>
      <c r="E546" s="461"/>
      <c r="F546" s="461"/>
      <c r="G546" s="461"/>
      <c r="H546" s="461"/>
      <c r="I546" s="466"/>
      <c r="K546" s="467"/>
    </row>
    <row r="547" spans="2:11" x14ac:dyDescent="0.25">
      <c r="B547" s="461"/>
      <c r="C547" s="461"/>
      <c r="D547" s="461"/>
      <c r="E547" s="461"/>
      <c r="F547" s="461"/>
      <c r="G547" s="461"/>
      <c r="H547" s="461"/>
      <c r="I547" s="466"/>
      <c r="K547" s="467"/>
    </row>
    <row r="548" spans="2:11" x14ac:dyDescent="0.25">
      <c r="B548" s="461"/>
      <c r="C548" s="461"/>
      <c r="D548" s="461"/>
      <c r="E548" s="461"/>
      <c r="F548" s="461"/>
      <c r="G548" s="461"/>
      <c r="H548" s="461"/>
      <c r="I548" s="466"/>
      <c r="K548" s="467"/>
    </row>
    <row r="549" spans="2:11" x14ac:dyDescent="0.25">
      <c r="B549" s="461"/>
      <c r="C549" s="461"/>
      <c r="D549" s="461"/>
      <c r="E549" s="461"/>
      <c r="F549" s="461"/>
      <c r="G549" s="461"/>
      <c r="H549" s="461"/>
      <c r="I549" s="466"/>
      <c r="K549" s="467"/>
    </row>
    <row r="550" spans="2:11" x14ac:dyDescent="0.25">
      <c r="B550" s="461"/>
      <c r="C550" s="461"/>
      <c r="D550" s="461"/>
      <c r="E550" s="461"/>
      <c r="F550" s="461"/>
      <c r="G550" s="461"/>
      <c r="H550" s="461"/>
      <c r="I550" s="466"/>
      <c r="K550" s="467"/>
    </row>
    <row r="551" spans="2:11" x14ac:dyDescent="0.25">
      <c r="B551" s="461"/>
      <c r="C551" s="461"/>
      <c r="D551" s="461"/>
      <c r="E551" s="461"/>
      <c r="F551" s="461"/>
      <c r="G551" s="461"/>
      <c r="H551" s="461"/>
      <c r="I551" s="466"/>
      <c r="K551" s="467"/>
    </row>
    <row r="552" spans="2:11" x14ac:dyDescent="0.25">
      <c r="B552" s="461"/>
      <c r="C552" s="461"/>
      <c r="D552" s="461"/>
      <c r="E552" s="461"/>
      <c r="F552" s="461"/>
      <c r="G552" s="461"/>
      <c r="H552" s="461"/>
      <c r="I552" s="466"/>
      <c r="K552" s="467"/>
    </row>
    <row r="553" spans="2:11" x14ac:dyDescent="0.25">
      <c r="B553" s="461"/>
      <c r="C553" s="461"/>
      <c r="D553" s="461"/>
      <c r="E553" s="461"/>
      <c r="F553" s="461"/>
      <c r="G553" s="461"/>
      <c r="H553" s="461"/>
      <c r="I553" s="466"/>
      <c r="K553" s="467"/>
    </row>
    <row r="554" spans="2:11" x14ac:dyDescent="0.25">
      <c r="B554" s="461"/>
      <c r="C554" s="461"/>
      <c r="D554" s="461"/>
      <c r="E554" s="461"/>
      <c r="F554" s="461"/>
      <c r="G554" s="461"/>
      <c r="H554" s="461"/>
      <c r="I554" s="466"/>
      <c r="K554" s="467"/>
    </row>
    <row r="555" spans="2:11" x14ac:dyDescent="0.25">
      <c r="B555" s="461"/>
      <c r="C555" s="461"/>
      <c r="D555" s="461"/>
      <c r="E555" s="461"/>
      <c r="F555" s="461"/>
      <c r="G555" s="461"/>
      <c r="H555" s="461"/>
      <c r="I555" s="466"/>
      <c r="K555" s="467"/>
    </row>
    <row r="556" spans="2:11" x14ac:dyDescent="0.25">
      <c r="B556" s="461"/>
      <c r="C556" s="461"/>
      <c r="D556" s="461"/>
      <c r="E556" s="461"/>
      <c r="F556" s="461"/>
      <c r="G556" s="461"/>
      <c r="H556" s="461"/>
      <c r="I556" s="466"/>
      <c r="K556" s="467"/>
    </row>
    <row r="557" spans="2:11" x14ac:dyDescent="0.25">
      <c r="B557" s="461"/>
      <c r="C557" s="461"/>
      <c r="D557" s="461"/>
      <c r="E557" s="461"/>
      <c r="F557" s="461"/>
      <c r="G557" s="461"/>
      <c r="H557" s="461"/>
      <c r="I557" s="466"/>
      <c r="K557" s="467"/>
    </row>
    <row r="558" spans="2:11" x14ac:dyDescent="0.25">
      <c r="B558" s="461"/>
      <c r="C558" s="461"/>
      <c r="D558" s="461"/>
      <c r="E558" s="461"/>
      <c r="F558" s="461"/>
      <c r="G558" s="461"/>
      <c r="H558" s="461"/>
      <c r="I558" s="466"/>
      <c r="K558" s="467"/>
    </row>
    <row r="559" spans="2:11" x14ac:dyDescent="0.25">
      <c r="B559" s="461"/>
      <c r="C559" s="461"/>
      <c r="D559" s="461"/>
      <c r="E559" s="461"/>
      <c r="F559" s="461"/>
      <c r="G559" s="461"/>
      <c r="H559" s="461"/>
      <c r="I559" s="466"/>
      <c r="K559" s="467"/>
    </row>
    <row r="560" spans="2:11" x14ac:dyDescent="0.25">
      <c r="B560" s="461"/>
      <c r="C560" s="461"/>
      <c r="D560" s="461"/>
      <c r="E560" s="461"/>
      <c r="F560" s="461"/>
      <c r="G560" s="461"/>
      <c r="H560" s="461"/>
      <c r="I560" s="466"/>
      <c r="K560" s="467"/>
    </row>
    <row r="561" spans="2:11" x14ac:dyDescent="0.25">
      <c r="B561" s="461"/>
      <c r="C561" s="461"/>
      <c r="D561" s="461"/>
      <c r="E561" s="461"/>
      <c r="F561" s="461"/>
      <c r="G561" s="461"/>
      <c r="H561" s="461"/>
      <c r="I561" s="466"/>
      <c r="K561" s="467"/>
    </row>
    <row r="562" spans="2:11" x14ac:dyDescent="0.25">
      <c r="B562" s="461"/>
      <c r="C562" s="461"/>
      <c r="D562" s="461"/>
      <c r="E562" s="461"/>
      <c r="F562" s="461"/>
      <c r="G562" s="461"/>
      <c r="H562" s="461"/>
      <c r="I562" s="466"/>
      <c r="K562" s="467"/>
    </row>
    <row r="563" spans="2:11" x14ac:dyDescent="0.25">
      <c r="B563" s="461"/>
      <c r="C563" s="461"/>
      <c r="D563" s="461"/>
      <c r="E563" s="461"/>
      <c r="F563" s="461"/>
      <c r="G563" s="461"/>
      <c r="H563" s="461"/>
      <c r="I563" s="466"/>
      <c r="K563" s="467"/>
    </row>
    <row r="564" spans="2:11" x14ac:dyDescent="0.25">
      <c r="B564" s="461"/>
      <c r="C564" s="461"/>
      <c r="D564" s="461"/>
      <c r="E564" s="461"/>
      <c r="F564" s="461"/>
      <c r="G564" s="461"/>
      <c r="H564" s="461"/>
      <c r="I564" s="466"/>
      <c r="K564" s="467"/>
    </row>
    <row r="565" spans="2:11" x14ac:dyDescent="0.25">
      <c r="B565" s="461"/>
      <c r="C565" s="461"/>
      <c r="D565" s="461"/>
      <c r="E565" s="461"/>
      <c r="F565" s="461"/>
      <c r="G565" s="461"/>
      <c r="H565" s="461"/>
      <c r="I565" s="466"/>
      <c r="K565" s="467"/>
    </row>
    <row r="566" spans="2:11" x14ac:dyDescent="0.25">
      <c r="B566" s="461"/>
      <c r="C566" s="461"/>
      <c r="D566" s="461"/>
      <c r="E566" s="461"/>
      <c r="F566" s="461"/>
      <c r="G566" s="461"/>
      <c r="H566" s="461"/>
      <c r="I566" s="466"/>
      <c r="K566" s="467"/>
    </row>
    <row r="567" spans="2:11" x14ac:dyDescent="0.25">
      <c r="B567" s="461"/>
      <c r="C567" s="461"/>
      <c r="D567" s="461"/>
      <c r="E567" s="461"/>
      <c r="F567" s="461"/>
      <c r="G567" s="461"/>
      <c r="H567" s="461"/>
      <c r="I567" s="466"/>
      <c r="K567" s="467"/>
    </row>
    <row r="568" spans="2:11" x14ac:dyDescent="0.25">
      <c r="B568" s="461"/>
      <c r="C568" s="461"/>
      <c r="D568" s="461"/>
      <c r="E568" s="461"/>
      <c r="F568" s="461"/>
      <c r="G568" s="461"/>
      <c r="H568" s="461"/>
      <c r="I568" s="466"/>
      <c r="K568" s="467"/>
    </row>
    <row r="569" spans="2:11" x14ac:dyDescent="0.25">
      <c r="B569" s="461"/>
      <c r="C569" s="461"/>
      <c r="D569" s="461"/>
      <c r="E569" s="461"/>
      <c r="F569" s="461"/>
      <c r="G569" s="461"/>
      <c r="H569" s="461"/>
      <c r="I569" s="466"/>
      <c r="K569" s="467"/>
    </row>
    <row r="570" spans="2:11" x14ac:dyDescent="0.25">
      <c r="B570" s="461"/>
      <c r="C570" s="461"/>
      <c r="D570" s="461"/>
      <c r="E570" s="461"/>
      <c r="F570" s="461"/>
      <c r="G570" s="461"/>
      <c r="H570" s="461"/>
      <c r="I570" s="466"/>
      <c r="K570" s="467"/>
    </row>
    <row r="571" spans="2:11" x14ac:dyDescent="0.25">
      <c r="B571" s="461"/>
      <c r="C571" s="461"/>
      <c r="D571" s="461"/>
      <c r="E571" s="461"/>
      <c r="F571" s="461"/>
      <c r="G571" s="461"/>
      <c r="H571" s="461"/>
      <c r="I571" s="466"/>
      <c r="K571" s="467"/>
    </row>
    <row r="572" spans="2:11" x14ac:dyDescent="0.25">
      <c r="B572" s="461"/>
      <c r="C572" s="461"/>
      <c r="D572" s="461"/>
      <c r="E572" s="461"/>
      <c r="F572" s="461"/>
      <c r="G572" s="461"/>
      <c r="H572" s="461"/>
      <c r="I572" s="466"/>
      <c r="K572" s="467"/>
    </row>
    <row r="573" spans="2:11" x14ac:dyDescent="0.25">
      <c r="B573" s="461"/>
      <c r="C573" s="461"/>
      <c r="D573" s="461"/>
      <c r="E573" s="461"/>
      <c r="F573" s="461"/>
      <c r="G573" s="461"/>
      <c r="H573" s="461"/>
      <c r="I573" s="466"/>
      <c r="K573" s="467"/>
    </row>
    <row r="574" spans="2:11" x14ac:dyDescent="0.25">
      <c r="B574" s="461"/>
      <c r="C574" s="461"/>
      <c r="D574" s="461"/>
      <c r="E574" s="461"/>
      <c r="F574" s="461"/>
      <c r="G574" s="461"/>
      <c r="H574" s="461"/>
      <c r="I574" s="466"/>
      <c r="K574" s="467"/>
    </row>
    <row r="575" spans="2:11" x14ac:dyDescent="0.25">
      <c r="B575" s="461"/>
      <c r="C575" s="461"/>
      <c r="D575" s="461"/>
      <c r="E575" s="461"/>
      <c r="F575" s="461"/>
      <c r="G575" s="461"/>
      <c r="H575" s="461"/>
      <c r="I575" s="466"/>
      <c r="K575" s="467"/>
    </row>
    <row r="576" spans="2:11" x14ac:dyDescent="0.25">
      <c r="B576" s="461"/>
      <c r="C576" s="461"/>
      <c r="D576" s="461"/>
      <c r="E576" s="461"/>
      <c r="F576" s="461"/>
      <c r="G576" s="461"/>
      <c r="H576" s="461"/>
      <c r="I576" s="466"/>
      <c r="K576" s="467"/>
    </row>
    <row r="577" spans="2:11" x14ac:dyDescent="0.25">
      <c r="B577" s="461"/>
      <c r="C577" s="461"/>
      <c r="D577" s="461"/>
      <c r="E577" s="461"/>
      <c r="F577" s="461"/>
      <c r="G577" s="461"/>
      <c r="H577" s="461"/>
      <c r="I577" s="466"/>
      <c r="K577" s="467"/>
    </row>
    <row r="578" spans="2:11" x14ac:dyDescent="0.25">
      <c r="B578" s="461"/>
      <c r="C578" s="461"/>
      <c r="D578" s="461"/>
      <c r="E578" s="461"/>
      <c r="F578" s="461"/>
      <c r="G578" s="461"/>
      <c r="H578" s="461"/>
      <c r="I578" s="466"/>
      <c r="K578" s="467"/>
    </row>
    <row r="579" spans="2:11" x14ac:dyDescent="0.25">
      <c r="B579" s="461"/>
      <c r="C579" s="461"/>
      <c r="D579" s="461"/>
      <c r="E579" s="461"/>
      <c r="F579" s="461"/>
      <c r="G579" s="461"/>
      <c r="H579" s="461"/>
      <c r="I579" s="466"/>
      <c r="K579" s="467"/>
    </row>
    <row r="580" spans="2:11" x14ac:dyDescent="0.25">
      <c r="B580" s="461"/>
      <c r="C580" s="461"/>
      <c r="D580" s="461"/>
      <c r="E580" s="461"/>
      <c r="F580" s="461"/>
      <c r="G580" s="461"/>
      <c r="H580" s="461"/>
      <c r="I580" s="466"/>
      <c r="K580" s="467"/>
    </row>
    <row r="581" spans="2:11" x14ac:dyDescent="0.25">
      <c r="B581" s="461"/>
      <c r="C581" s="461"/>
      <c r="D581" s="461"/>
      <c r="E581" s="461"/>
      <c r="F581" s="461"/>
      <c r="G581" s="461"/>
      <c r="H581" s="461"/>
      <c r="I581" s="466"/>
      <c r="K581" s="467"/>
    </row>
    <row r="582" spans="2:11" x14ac:dyDescent="0.25">
      <c r="B582" s="461"/>
      <c r="C582" s="461"/>
      <c r="D582" s="461"/>
      <c r="E582" s="461"/>
      <c r="F582" s="461"/>
      <c r="G582" s="461"/>
      <c r="H582" s="461"/>
      <c r="I582" s="466"/>
      <c r="K582" s="467"/>
    </row>
    <row r="583" spans="2:11" x14ac:dyDescent="0.25">
      <c r="B583" s="461"/>
      <c r="C583" s="461"/>
      <c r="D583" s="461"/>
      <c r="E583" s="461"/>
      <c r="F583" s="461"/>
      <c r="G583" s="461"/>
      <c r="H583" s="461"/>
      <c r="I583" s="466"/>
      <c r="K583" s="467"/>
    </row>
    <row r="584" spans="2:11" x14ac:dyDescent="0.25">
      <c r="B584" s="461"/>
      <c r="C584" s="461"/>
      <c r="D584" s="461"/>
      <c r="E584" s="461"/>
      <c r="F584" s="461"/>
      <c r="G584" s="461"/>
      <c r="H584" s="461"/>
      <c r="I584" s="466"/>
      <c r="K584" s="467"/>
    </row>
    <row r="585" spans="2:11" x14ac:dyDescent="0.25">
      <c r="B585" s="461"/>
      <c r="C585" s="461"/>
      <c r="D585" s="461"/>
      <c r="E585" s="461"/>
      <c r="F585" s="461"/>
      <c r="G585" s="461"/>
      <c r="H585" s="461"/>
      <c r="I585" s="466"/>
      <c r="K585" s="467"/>
    </row>
    <row r="586" spans="2:11" x14ac:dyDescent="0.25">
      <c r="B586" s="461"/>
      <c r="C586" s="461"/>
      <c r="D586" s="461"/>
      <c r="E586" s="461"/>
      <c r="F586" s="461"/>
      <c r="G586" s="461"/>
      <c r="H586" s="461"/>
      <c r="I586" s="466"/>
      <c r="K586" s="467"/>
    </row>
    <row r="587" spans="2:11" x14ac:dyDescent="0.25">
      <c r="B587" s="461"/>
      <c r="C587" s="461"/>
      <c r="D587" s="461"/>
      <c r="E587" s="461"/>
      <c r="F587" s="461"/>
      <c r="G587" s="461"/>
      <c r="H587" s="461"/>
      <c r="I587" s="466"/>
      <c r="K587" s="467"/>
    </row>
    <row r="588" spans="2:11" x14ac:dyDescent="0.25">
      <c r="B588" s="461"/>
      <c r="C588" s="461"/>
      <c r="D588" s="461"/>
      <c r="E588" s="461"/>
      <c r="F588" s="461"/>
      <c r="G588" s="461"/>
      <c r="H588" s="461"/>
      <c r="I588" s="466"/>
      <c r="K588" s="467"/>
    </row>
    <row r="589" spans="2:11" x14ac:dyDescent="0.25">
      <c r="B589" s="461"/>
      <c r="C589" s="461"/>
      <c r="D589" s="461"/>
      <c r="E589" s="461"/>
      <c r="F589" s="461"/>
      <c r="G589" s="461"/>
      <c r="H589" s="461"/>
      <c r="I589" s="466"/>
      <c r="K589" s="467"/>
    </row>
    <row r="590" spans="2:11" x14ac:dyDescent="0.25">
      <c r="B590" s="461"/>
      <c r="C590" s="461"/>
      <c r="D590" s="461"/>
      <c r="E590" s="461"/>
      <c r="F590" s="461"/>
      <c r="G590" s="461"/>
      <c r="H590" s="461"/>
      <c r="I590" s="466"/>
      <c r="K590" s="467"/>
    </row>
    <row r="591" spans="2:11" x14ac:dyDescent="0.25">
      <c r="B591" s="461"/>
      <c r="C591" s="461"/>
      <c r="D591" s="461"/>
      <c r="E591" s="461"/>
      <c r="F591" s="461"/>
      <c r="G591" s="461"/>
      <c r="H591" s="461"/>
      <c r="I591" s="466"/>
      <c r="K591" s="467"/>
    </row>
    <row r="592" spans="2:11" x14ac:dyDescent="0.25">
      <c r="B592" s="461"/>
      <c r="C592" s="461"/>
      <c r="D592" s="461"/>
      <c r="E592" s="461"/>
      <c r="F592" s="461"/>
      <c r="G592" s="461"/>
      <c r="H592" s="461"/>
      <c r="I592" s="466"/>
      <c r="K592" s="467"/>
    </row>
    <row r="593" spans="2:11" x14ac:dyDescent="0.25">
      <c r="B593" s="461"/>
      <c r="C593" s="461"/>
      <c r="D593" s="461"/>
      <c r="E593" s="461"/>
      <c r="F593" s="461"/>
      <c r="G593" s="461"/>
      <c r="H593" s="461"/>
      <c r="I593" s="466"/>
      <c r="K593" s="467"/>
    </row>
    <row r="594" spans="2:11" x14ac:dyDescent="0.25">
      <c r="B594" s="461"/>
      <c r="C594" s="461"/>
      <c r="D594" s="461"/>
      <c r="E594" s="461"/>
      <c r="F594" s="461"/>
      <c r="G594" s="461"/>
      <c r="H594" s="461"/>
      <c r="I594" s="466"/>
      <c r="K594" s="467"/>
    </row>
    <row r="595" spans="2:11" x14ac:dyDescent="0.25">
      <c r="B595" s="461"/>
      <c r="C595" s="461"/>
      <c r="D595" s="461"/>
      <c r="E595" s="461"/>
      <c r="F595" s="461"/>
      <c r="G595" s="461"/>
      <c r="H595" s="461"/>
      <c r="I595" s="466"/>
      <c r="K595" s="467"/>
    </row>
    <row r="596" spans="2:11" x14ac:dyDescent="0.25">
      <c r="B596" s="461"/>
      <c r="C596" s="461"/>
      <c r="D596" s="461"/>
      <c r="E596" s="461"/>
      <c r="F596" s="461"/>
      <c r="G596" s="461"/>
      <c r="H596" s="461"/>
      <c r="I596" s="466"/>
      <c r="K596" s="467"/>
    </row>
    <row r="597" spans="2:11" x14ac:dyDescent="0.25">
      <c r="B597" s="461"/>
      <c r="C597" s="461"/>
      <c r="D597" s="461"/>
      <c r="E597" s="461"/>
      <c r="F597" s="461"/>
      <c r="G597" s="461"/>
      <c r="H597" s="461"/>
      <c r="I597" s="466"/>
      <c r="K597" s="467"/>
    </row>
    <row r="598" spans="2:11" x14ac:dyDescent="0.25">
      <c r="B598" s="461"/>
      <c r="C598" s="461"/>
      <c r="D598" s="461"/>
      <c r="E598" s="461"/>
      <c r="F598" s="461"/>
      <c r="G598" s="461"/>
      <c r="H598" s="461"/>
      <c r="I598" s="466"/>
      <c r="K598" s="467"/>
    </row>
    <row r="599" spans="2:11" x14ac:dyDescent="0.25">
      <c r="B599" s="461"/>
      <c r="C599" s="461"/>
      <c r="D599" s="461"/>
      <c r="E599" s="461"/>
      <c r="F599" s="461"/>
      <c r="G599" s="461"/>
      <c r="H599" s="461"/>
      <c r="I599" s="466"/>
      <c r="K599" s="467"/>
    </row>
    <row r="600" spans="2:11" x14ac:dyDescent="0.25">
      <c r="B600" s="461"/>
      <c r="C600" s="461"/>
      <c r="D600" s="461"/>
      <c r="E600" s="461"/>
      <c r="F600" s="461"/>
      <c r="G600" s="461"/>
      <c r="H600" s="461"/>
      <c r="I600" s="466"/>
      <c r="K600" s="467"/>
    </row>
    <row r="601" spans="2:11" x14ac:dyDescent="0.25">
      <c r="B601" s="461"/>
      <c r="C601" s="461"/>
      <c r="D601" s="461"/>
      <c r="E601" s="461"/>
      <c r="F601" s="461"/>
      <c r="G601" s="461"/>
      <c r="H601" s="461"/>
      <c r="I601" s="466"/>
      <c r="K601" s="467"/>
    </row>
    <row r="602" spans="2:11" x14ac:dyDescent="0.25">
      <c r="B602" s="461"/>
      <c r="C602" s="461"/>
      <c r="D602" s="461"/>
      <c r="E602" s="461"/>
      <c r="F602" s="461"/>
      <c r="G602" s="461"/>
      <c r="H602" s="461"/>
      <c r="I602" s="466"/>
      <c r="K602" s="467"/>
    </row>
    <row r="603" spans="2:11" x14ac:dyDescent="0.25">
      <c r="B603" s="461"/>
      <c r="C603" s="461"/>
      <c r="D603" s="461"/>
      <c r="E603" s="461"/>
      <c r="F603" s="461"/>
      <c r="G603" s="461"/>
      <c r="H603" s="461"/>
      <c r="I603" s="466"/>
      <c r="K603" s="467"/>
    </row>
    <row r="604" spans="2:11" x14ac:dyDescent="0.25">
      <c r="B604" s="461"/>
      <c r="C604" s="461"/>
      <c r="D604" s="461"/>
      <c r="E604" s="461"/>
      <c r="F604" s="461"/>
      <c r="G604" s="461"/>
      <c r="H604" s="461"/>
      <c r="I604" s="466"/>
      <c r="K604" s="467"/>
    </row>
    <row r="605" spans="2:11" x14ac:dyDescent="0.25">
      <c r="B605" s="461"/>
      <c r="C605" s="461"/>
      <c r="D605" s="461"/>
      <c r="E605" s="461"/>
      <c r="F605" s="461"/>
      <c r="G605" s="461"/>
      <c r="H605" s="461"/>
      <c r="I605" s="466"/>
      <c r="K605" s="467"/>
    </row>
    <row r="606" spans="2:11" x14ac:dyDescent="0.25">
      <c r="B606" s="461"/>
      <c r="C606" s="461"/>
      <c r="D606" s="461"/>
      <c r="E606" s="461"/>
      <c r="F606" s="461"/>
      <c r="G606" s="461"/>
      <c r="H606" s="461"/>
      <c r="I606" s="466"/>
      <c r="K606" s="467"/>
    </row>
    <row r="607" spans="2:11" x14ac:dyDescent="0.25">
      <c r="B607" s="461"/>
      <c r="C607" s="461"/>
      <c r="D607" s="461"/>
      <c r="E607" s="461"/>
      <c r="F607" s="461"/>
      <c r="G607" s="461"/>
      <c r="H607" s="461"/>
      <c r="I607" s="466"/>
      <c r="K607" s="467"/>
    </row>
    <row r="608" spans="2:11" x14ac:dyDescent="0.25">
      <c r="B608" s="461"/>
      <c r="C608" s="461"/>
      <c r="D608" s="461"/>
      <c r="E608" s="461"/>
      <c r="F608" s="461"/>
      <c r="G608" s="461"/>
      <c r="H608" s="461"/>
      <c r="I608" s="466"/>
      <c r="K608" s="467"/>
    </row>
    <row r="609" spans="2:11" x14ac:dyDescent="0.25">
      <c r="B609" s="461"/>
      <c r="C609" s="461"/>
      <c r="D609" s="461"/>
      <c r="E609" s="461"/>
      <c r="F609" s="461"/>
      <c r="G609" s="461"/>
      <c r="H609" s="461"/>
      <c r="I609" s="466"/>
      <c r="K609" s="467"/>
    </row>
    <row r="610" spans="2:11" x14ac:dyDescent="0.25">
      <c r="B610" s="461"/>
      <c r="C610" s="461"/>
      <c r="D610" s="461"/>
      <c r="E610" s="461"/>
      <c r="F610" s="461"/>
      <c r="G610" s="461"/>
      <c r="H610" s="461"/>
      <c r="I610" s="466"/>
      <c r="K610" s="467"/>
    </row>
    <row r="611" spans="2:11" x14ac:dyDescent="0.25">
      <c r="B611" s="461"/>
      <c r="C611" s="461"/>
      <c r="D611" s="461"/>
      <c r="E611" s="461"/>
      <c r="F611" s="461"/>
      <c r="G611" s="461"/>
      <c r="H611" s="461"/>
      <c r="I611" s="466"/>
      <c r="K611" s="467"/>
    </row>
    <row r="612" spans="2:11" x14ac:dyDescent="0.25">
      <c r="B612" s="461"/>
      <c r="C612" s="461"/>
      <c r="D612" s="461"/>
      <c r="E612" s="461"/>
      <c r="F612" s="461"/>
      <c r="G612" s="461"/>
      <c r="H612" s="461"/>
      <c r="I612" s="466"/>
      <c r="K612" s="467"/>
    </row>
    <row r="613" spans="2:11" x14ac:dyDescent="0.25">
      <c r="B613" s="461"/>
      <c r="C613" s="461"/>
      <c r="D613" s="461"/>
      <c r="E613" s="461"/>
      <c r="F613" s="461"/>
      <c r="G613" s="461"/>
      <c r="H613" s="461"/>
      <c r="I613" s="466"/>
      <c r="K613" s="467"/>
    </row>
    <row r="614" spans="2:11" x14ac:dyDescent="0.25">
      <c r="B614" s="461"/>
      <c r="C614" s="461"/>
      <c r="D614" s="461"/>
      <c r="E614" s="461"/>
      <c r="F614" s="461"/>
      <c r="G614" s="461"/>
      <c r="H614" s="461"/>
      <c r="I614" s="466"/>
      <c r="K614" s="467"/>
    </row>
    <row r="615" spans="2:11" x14ac:dyDescent="0.25">
      <c r="B615" s="461"/>
      <c r="C615" s="461"/>
      <c r="D615" s="461"/>
      <c r="E615" s="461"/>
      <c r="F615" s="461"/>
      <c r="G615" s="461"/>
      <c r="H615" s="461"/>
      <c r="I615" s="466"/>
      <c r="K615" s="467"/>
    </row>
    <row r="616" spans="2:11" x14ac:dyDescent="0.25">
      <c r="B616" s="461"/>
      <c r="C616" s="461"/>
      <c r="D616" s="461"/>
      <c r="E616" s="461"/>
      <c r="F616" s="461"/>
      <c r="G616" s="461"/>
      <c r="H616" s="461"/>
      <c r="I616" s="466"/>
      <c r="K616" s="467"/>
    </row>
    <row r="617" spans="2:11" x14ac:dyDescent="0.25">
      <c r="B617" s="461"/>
      <c r="C617" s="461"/>
      <c r="D617" s="461"/>
      <c r="E617" s="461"/>
      <c r="F617" s="461"/>
      <c r="G617" s="461"/>
      <c r="H617" s="461"/>
      <c r="I617" s="466"/>
      <c r="K617" s="467"/>
    </row>
    <row r="618" spans="2:11" x14ac:dyDescent="0.25">
      <c r="B618" s="461"/>
      <c r="C618" s="461"/>
      <c r="D618" s="461"/>
      <c r="E618" s="461"/>
      <c r="F618" s="461"/>
      <c r="G618" s="461"/>
      <c r="H618" s="461"/>
      <c r="I618" s="466"/>
      <c r="K618" s="467"/>
    </row>
    <row r="619" spans="2:11" x14ac:dyDescent="0.25">
      <c r="B619" s="461"/>
      <c r="C619" s="461"/>
      <c r="D619" s="461"/>
      <c r="E619" s="461"/>
      <c r="F619" s="461"/>
      <c r="G619" s="461"/>
      <c r="H619" s="461"/>
      <c r="I619" s="466"/>
      <c r="K619" s="467"/>
    </row>
    <row r="620" spans="2:11" x14ac:dyDescent="0.25">
      <c r="B620" s="461"/>
      <c r="C620" s="461"/>
      <c r="D620" s="461"/>
      <c r="E620" s="461"/>
      <c r="F620" s="461"/>
      <c r="G620" s="461"/>
      <c r="H620" s="461"/>
      <c r="I620" s="466"/>
      <c r="K620" s="467"/>
    </row>
    <row r="621" spans="2:11" x14ac:dyDescent="0.25">
      <c r="B621" s="461"/>
      <c r="C621" s="461"/>
      <c r="D621" s="461"/>
      <c r="E621" s="461"/>
      <c r="F621" s="461"/>
      <c r="G621" s="461"/>
      <c r="H621" s="461"/>
      <c r="I621" s="466"/>
      <c r="K621" s="467"/>
    </row>
    <row r="622" spans="2:11" s="469" customFormat="1" x14ac:dyDescent="0.25">
      <c r="B622" s="461"/>
      <c r="C622" s="461"/>
      <c r="D622" s="461"/>
      <c r="E622" s="461"/>
      <c r="F622" s="461"/>
      <c r="G622" s="461"/>
      <c r="H622" s="461"/>
      <c r="I622" s="466"/>
      <c r="K622" s="467"/>
    </row>
    <row r="623" spans="2:11" x14ac:dyDescent="0.25">
      <c r="B623" s="461"/>
      <c r="C623" s="461"/>
      <c r="D623" s="461"/>
      <c r="E623" s="461"/>
      <c r="F623" s="461"/>
      <c r="G623" s="461"/>
      <c r="H623" s="461"/>
      <c r="I623" s="466"/>
      <c r="K623" s="467"/>
    </row>
    <row r="624" spans="2:11" x14ac:dyDescent="0.25">
      <c r="B624" s="461"/>
      <c r="C624" s="461"/>
      <c r="D624" s="461"/>
      <c r="E624" s="461"/>
      <c r="F624" s="461"/>
      <c r="G624" s="461"/>
      <c r="H624" s="461"/>
      <c r="I624" s="466"/>
      <c r="K624" s="467"/>
    </row>
    <row r="625" spans="2:11" x14ac:dyDescent="0.25">
      <c r="B625" s="461"/>
      <c r="C625" s="461"/>
      <c r="D625" s="461"/>
      <c r="E625" s="461"/>
      <c r="F625" s="461"/>
      <c r="G625" s="461"/>
      <c r="H625" s="461"/>
      <c r="I625" s="466"/>
      <c r="K625" s="467"/>
    </row>
    <row r="626" spans="2:11" x14ac:dyDescent="0.25">
      <c r="B626" s="461"/>
      <c r="C626" s="461"/>
      <c r="D626" s="461"/>
      <c r="E626" s="461"/>
      <c r="F626" s="461"/>
      <c r="G626" s="461"/>
      <c r="H626" s="461"/>
      <c r="I626" s="466"/>
      <c r="K626" s="467"/>
    </row>
    <row r="627" spans="2:11" x14ac:dyDescent="0.25">
      <c r="B627" s="461"/>
      <c r="C627" s="461"/>
      <c r="D627" s="461"/>
      <c r="E627" s="461"/>
      <c r="F627" s="461"/>
      <c r="G627" s="461"/>
      <c r="H627" s="461"/>
      <c r="I627" s="466"/>
      <c r="K627" s="467"/>
    </row>
    <row r="628" spans="2:11" x14ac:dyDescent="0.25">
      <c r="B628" s="461"/>
      <c r="C628" s="461"/>
      <c r="D628" s="461"/>
      <c r="E628" s="461"/>
      <c r="F628" s="461"/>
      <c r="G628" s="461"/>
      <c r="H628" s="461"/>
      <c r="I628" s="466"/>
      <c r="K628" s="467"/>
    </row>
    <row r="629" spans="2:11" x14ac:dyDescent="0.25">
      <c r="B629" s="461"/>
      <c r="C629" s="461"/>
      <c r="D629" s="461"/>
      <c r="E629" s="461"/>
      <c r="F629" s="461"/>
      <c r="G629" s="461"/>
      <c r="H629" s="461"/>
      <c r="I629" s="466"/>
      <c r="K629" s="467"/>
    </row>
    <row r="630" spans="2:11" x14ac:dyDescent="0.25">
      <c r="B630" s="461"/>
      <c r="C630" s="461"/>
      <c r="D630" s="461"/>
      <c r="E630" s="461"/>
      <c r="F630" s="461"/>
      <c r="G630" s="461"/>
      <c r="H630" s="461"/>
      <c r="I630" s="466"/>
      <c r="K630" s="467"/>
    </row>
    <row r="631" spans="2:11" x14ac:dyDescent="0.25">
      <c r="B631" s="461"/>
      <c r="C631" s="461"/>
      <c r="D631" s="461"/>
      <c r="E631" s="461"/>
      <c r="F631" s="461"/>
      <c r="G631" s="461"/>
      <c r="H631" s="461"/>
      <c r="I631" s="466"/>
      <c r="K631" s="467"/>
    </row>
    <row r="632" spans="2:11" x14ac:dyDescent="0.25">
      <c r="B632" s="461"/>
      <c r="C632" s="461"/>
      <c r="D632" s="461"/>
      <c r="E632" s="461"/>
      <c r="F632" s="461"/>
      <c r="G632" s="461"/>
      <c r="H632" s="461"/>
      <c r="I632" s="466"/>
      <c r="K632" s="467"/>
    </row>
    <row r="633" spans="2:11" x14ac:dyDescent="0.25">
      <c r="B633" s="461"/>
      <c r="C633" s="461"/>
      <c r="D633" s="461"/>
      <c r="E633" s="461"/>
      <c r="F633" s="461"/>
      <c r="G633" s="461"/>
      <c r="H633" s="461"/>
      <c r="I633" s="466"/>
      <c r="K633" s="467"/>
    </row>
    <row r="634" spans="2:11" x14ac:dyDescent="0.25">
      <c r="B634" s="461"/>
      <c r="C634" s="461"/>
      <c r="D634" s="461"/>
      <c r="E634" s="461"/>
      <c r="F634" s="461"/>
      <c r="G634" s="461"/>
      <c r="H634" s="461"/>
      <c r="I634" s="466"/>
      <c r="K634" s="467"/>
    </row>
    <row r="635" spans="2:11" x14ac:dyDescent="0.25">
      <c r="B635" s="461"/>
      <c r="C635" s="461"/>
      <c r="D635" s="461"/>
      <c r="E635" s="461"/>
      <c r="F635" s="461"/>
      <c r="G635" s="461"/>
      <c r="H635" s="461"/>
      <c r="I635" s="466"/>
      <c r="K635" s="467"/>
    </row>
    <row r="636" spans="2:11" x14ac:dyDescent="0.25">
      <c r="B636" s="461"/>
      <c r="C636" s="461"/>
      <c r="D636" s="461"/>
      <c r="E636" s="461"/>
      <c r="F636" s="461"/>
      <c r="G636" s="461"/>
      <c r="H636" s="461"/>
      <c r="I636" s="466"/>
      <c r="K636" s="467"/>
    </row>
    <row r="637" spans="2:11" x14ac:dyDescent="0.25">
      <c r="B637" s="461"/>
      <c r="C637" s="461"/>
      <c r="D637" s="461"/>
      <c r="E637" s="461"/>
      <c r="F637" s="461"/>
      <c r="G637" s="461"/>
      <c r="H637" s="461"/>
      <c r="I637" s="466"/>
      <c r="K637" s="467"/>
    </row>
    <row r="638" spans="2:11" x14ac:dyDescent="0.25">
      <c r="B638" s="461"/>
      <c r="C638" s="461"/>
      <c r="D638" s="461"/>
      <c r="E638" s="461"/>
      <c r="F638" s="461"/>
      <c r="G638" s="461"/>
      <c r="H638" s="461"/>
      <c r="I638" s="466"/>
      <c r="K638" s="467"/>
    </row>
    <row r="639" spans="2:11" x14ac:dyDescent="0.25">
      <c r="B639" s="461"/>
      <c r="C639" s="461"/>
      <c r="D639" s="461"/>
      <c r="E639" s="461"/>
      <c r="F639" s="461"/>
      <c r="G639" s="461"/>
      <c r="H639" s="461"/>
      <c r="I639" s="466"/>
      <c r="K639" s="467"/>
    </row>
    <row r="640" spans="2:11" x14ac:dyDescent="0.25">
      <c r="B640" s="461"/>
      <c r="C640" s="461"/>
      <c r="D640" s="461"/>
      <c r="E640" s="461"/>
      <c r="F640" s="461"/>
      <c r="G640" s="461"/>
      <c r="H640" s="461"/>
      <c r="I640" s="466"/>
      <c r="K640" s="467"/>
    </row>
    <row r="641" spans="2:11" x14ac:dyDescent="0.25">
      <c r="B641" s="461"/>
      <c r="C641" s="461"/>
      <c r="D641" s="461"/>
      <c r="E641" s="461"/>
      <c r="F641" s="461"/>
      <c r="G641" s="461"/>
      <c r="H641" s="461"/>
      <c r="I641" s="466"/>
      <c r="K641" s="467"/>
    </row>
    <row r="642" spans="2:11" x14ac:dyDescent="0.25">
      <c r="B642" s="461"/>
      <c r="C642" s="461"/>
      <c r="D642" s="461"/>
      <c r="E642" s="461"/>
      <c r="F642" s="461"/>
      <c r="G642" s="461"/>
      <c r="H642" s="461"/>
      <c r="I642" s="466"/>
      <c r="K642" s="467"/>
    </row>
    <row r="643" spans="2:11" x14ac:dyDescent="0.25">
      <c r="B643" s="461"/>
      <c r="C643" s="461"/>
      <c r="D643" s="461"/>
      <c r="E643" s="461"/>
      <c r="F643" s="461"/>
      <c r="G643" s="461"/>
      <c r="H643" s="461"/>
      <c r="I643" s="466"/>
      <c r="K643" s="467"/>
    </row>
    <row r="644" spans="2:11" x14ac:dyDescent="0.25">
      <c r="B644" s="461"/>
      <c r="C644" s="461"/>
      <c r="D644" s="461"/>
      <c r="E644" s="461"/>
      <c r="F644" s="461"/>
      <c r="G644" s="461"/>
      <c r="H644" s="461"/>
      <c r="I644" s="466"/>
      <c r="K644" s="467"/>
    </row>
    <row r="645" spans="2:11" x14ac:dyDescent="0.25">
      <c r="B645" s="461"/>
      <c r="C645" s="461"/>
      <c r="D645" s="461"/>
      <c r="E645" s="461"/>
      <c r="F645" s="461"/>
      <c r="G645" s="461"/>
      <c r="H645" s="461"/>
      <c r="I645" s="466"/>
      <c r="K645" s="467"/>
    </row>
    <row r="646" spans="2:11" x14ac:dyDescent="0.25">
      <c r="B646" s="461"/>
      <c r="C646" s="461"/>
      <c r="D646" s="461"/>
      <c r="E646" s="461"/>
      <c r="F646" s="461"/>
      <c r="G646" s="461"/>
      <c r="H646" s="461"/>
      <c r="I646" s="466"/>
      <c r="K646" s="467"/>
    </row>
    <row r="647" spans="2:11" x14ac:dyDescent="0.25">
      <c r="B647" s="461"/>
      <c r="C647" s="461"/>
      <c r="D647" s="461"/>
      <c r="E647" s="462"/>
      <c r="F647" s="461"/>
      <c r="G647" s="461"/>
      <c r="H647" s="461"/>
      <c r="I647" s="463"/>
    </row>
    <row r="648" spans="2:11" x14ac:dyDescent="0.25">
      <c r="B648" s="461"/>
      <c r="C648" s="461"/>
      <c r="D648" s="461"/>
      <c r="E648" s="462"/>
      <c r="F648" s="461"/>
      <c r="G648" s="461"/>
      <c r="H648" s="461"/>
      <c r="I648" s="463"/>
    </row>
    <row r="649" spans="2:11" x14ac:dyDescent="0.25">
      <c r="B649" s="461"/>
      <c r="C649" s="461"/>
      <c r="D649" s="461"/>
      <c r="E649" s="462"/>
      <c r="F649" s="461"/>
      <c r="G649" s="461"/>
      <c r="H649" s="461"/>
      <c r="I649" s="463"/>
    </row>
    <row r="650" spans="2:11" x14ac:dyDescent="0.25">
      <c r="B650" s="461"/>
      <c r="C650" s="461"/>
      <c r="D650" s="461"/>
      <c r="E650" s="462"/>
      <c r="F650" s="461"/>
      <c r="G650" s="461"/>
      <c r="H650" s="461"/>
      <c r="I650" s="463"/>
    </row>
    <row r="651" spans="2:11" x14ac:dyDescent="0.25">
      <c r="B651" s="461"/>
      <c r="C651" s="461"/>
      <c r="D651" s="461"/>
      <c r="E651" s="462"/>
      <c r="F651" s="461"/>
      <c r="G651" s="461"/>
      <c r="H651" s="461"/>
      <c r="I651" s="463"/>
    </row>
    <row r="652" spans="2:11" x14ac:dyDescent="0.25">
      <c r="B652" s="461"/>
      <c r="C652" s="461"/>
      <c r="D652" s="461"/>
      <c r="E652" s="462"/>
      <c r="F652" s="461"/>
      <c r="G652" s="461"/>
      <c r="H652" s="461"/>
      <c r="I652" s="463"/>
    </row>
    <row r="653" spans="2:11" x14ac:dyDescent="0.25">
      <c r="B653" s="461"/>
      <c r="C653" s="461"/>
      <c r="D653" s="461"/>
      <c r="E653" s="462"/>
      <c r="F653" s="461"/>
      <c r="G653" s="461"/>
      <c r="H653" s="461"/>
      <c r="I653" s="463"/>
    </row>
    <row r="654" spans="2:11" x14ac:dyDescent="0.25">
      <c r="B654" s="461"/>
      <c r="C654" s="461"/>
      <c r="D654" s="461"/>
      <c r="E654" s="462"/>
      <c r="F654" s="461"/>
      <c r="G654" s="461"/>
      <c r="H654" s="461"/>
      <c r="I654" s="463"/>
    </row>
    <row r="655" spans="2:11" x14ac:dyDescent="0.25">
      <c r="B655" s="461"/>
      <c r="C655" s="461"/>
      <c r="D655" s="461"/>
      <c r="E655" s="462"/>
      <c r="F655" s="461"/>
      <c r="G655" s="461"/>
      <c r="H655" s="461"/>
      <c r="I655" s="463"/>
    </row>
    <row r="656" spans="2:11" x14ac:dyDescent="0.25">
      <c r="B656" s="461"/>
      <c r="C656" s="461"/>
      <c r="D656" s="461"/>
      <c r="E656" s="462"/>
      <c r="F656" s="461"/>
      <c r="G656" s="461"/>
      <c r="H656" s="461"/>
      <c r="I656" s="463"/>
    </row>
    <row r="657" spans="2:9" x14ac:dyDescent="0.25">
      <c r="B657" s="461"/>
      <c r="C657" s="461"/>
      <c r="D657" s="461"/>
      <c r="E657" s="462"/>
      <c r="F657" s="461"/>
      <c r="G657" s="461"/>
      <c r="H657" s="461"/>
      <c r="I657" s="463"/>
    </row>
    <row r="658" spans="2:9" x14ac:dyDescent="0.25">
      <c r="B658" s="461"/>
      <c r="C658" s="461"/>
      <c r="D658" s="461"/>
      <c r="E658" s="462"/>
      <c r="F658" s="461"/>
      <c r="G658" s="461"/>
      <c r="H658" s="461"/>
      <c r="I658" s="463"/>
    </row>
    <row r="659" spans="2:9" x14ac:dyDescent="0.25">
      <c r="B659" s="461"/>
      <c r="C659" s="461"/>
      <c r="D659" s="461"/>
      <c r="E659" s="462"/>
      <c r="F659" s="461"/>
      <c r="G659" s="461"/>
      <c r="H659" s="461"/>
      <c r="I659" s="463"/>
    </row>
    <row r="660" spans="2:9" x14ac:dyDescent="0.25">
      <c r="B660" s="461"/>
      <c r="C660" s="461"/>
      <c r="D660" s="461"/>
      <c r="E660" s="462"/>
      <c r="F660" s="461"/>
      <c r="G660" s="461"/>
      <c r="H660" s="461"/>
      <c r="I660" s="463"/>
    </row>
    <row r="661" spans="2:9" x14ac:dyDescent="0.25">
      <c r="B661" s="461"/>
      <c r="C661" s="461"/>
      <c r="D661" s="461"/>
      <c r="E661" s="462"/>
      <c r="F661" s="461"/>
      <c r="G661" s="461"/>
      <c r="H661" s="461"/>
      <c r="I661" s="463"/>
    </row>
    <row r="662" spans="2:9" x14ac:dyDescent="0.25">
      <c r="B662" s="461"/>
      <c r="C662" s="461"/>
      <c r="D662" s="461"/>
      <c r="E662" s="462"/>
      <c r="F662" s="461"/>
      <c r="G662" s="461"/>
      <c r="H662" s="461"/>
      <c r="I662" s="463"/>
    </row>
    <row r="663" spans="2:9" x14ac:dyDescent="0.25">
      <c r="B663" s="461"/>
      <c r="C663" s="461"/>
      <c r="D663" s="461"/>
      <c r="E663" s="462"/>
      <c r="F663" s="461"/>
      <c r="G663" s="461"/>
      <c r="H663" s="461"/>
      <c r="I663" s="463"/>
    </row>
    <row r="664" spans="2:9" x14ac:dyDescent="0.25">
      <c r="B664" s="461"/>
      <c r="C664" s="461"/>
      <c r="D664" s="461"/>
      <c r="E664" s="462"/>
      <c r="F664" s="461"/>
      <c r="G664" s="461"/>
      <c r="H664" s="461"/>
      <c r="I664" s="463"/>
    </row>
    <row r="665" spans="2:9" x14ac:dyDescent="0.25">
      <c r="B665" s="461"/>
      <c r="C665" s="461"/>
      <c r="D665" s="461"/>
      <c r="E665" s="462"/>
      <c r="F665" s="461"/>
      <c r="G665" s="461"/>
      <c r="H665" s="461"/>
      <c r="I665" s="463"/>
    </row>
    <row r="666" spans="2:9" x14ac:dyDescent="0.25">
      <c r="B666" s="461"/>
      <c r="C666" s="461"/>
      <c r="D666" s="461"/>
      <c r="E666" s="462"/>
      <c r="F666" s="461"/>
      <c r="G666" s="461"/>
      <c r="H666" s="461"/>
      <c r="I666" s="463"/>
    </row>
    <row r="667" spans="2:9" x14ac:dyDescent="0.25">
      <c r="B667" s="461"/>
      <c r="C667" s="461"/>
      <c r="D667" s="461"/>
      <c r="E667" s="462"/>
      <c r="F667" s="461"/>
      <c r="G667" s="461"/>
      <c r="H667" s="461"/>
      <c r="I667" s="463"/>
    </row>
    <row r="668" spans="2:9" x14ac:dyDescent="0.25">
      <c r="B668" s="461"/>
      <c r="C668" s="461"/>
      <c r="D668" s="461"/>
      <c r="E668" s="462"/>
      <c r="F668" s="461"/>
      <c r="G668" s="461"/>
      <c r="H668" s="461"/>
      <c r="I668" s="463"/>
    </row>
    <row r="669" spans="2:9" x14ac:dyDescent="0.25">
      <c r="B669" s="461"/>
      <c r="C669" s="461"/>
      <c r="D669" s="461"/>
      <c r="E669" s="462"/>
      <c r="F669" s="461"/>
      <c r="G669" s="461"/>
      <c r="H669" s="461"/>
      <c r="I669" s="463"/>
    </row>
    <row r="670" spans="2:9" x14ac:dyDescent="0.25">
      <c r="B670" s="461"/>
      <c r="C670" s="461"/>
      <c r="D670" s="461"/>
      <c r="E670" s="462"/>
      <c r="F670" s="461"/>
      <c r="G670" s="461"/>
      <c r="H670" s="461"/>
      <c r="I670" s="463"/>
    </row>
    <row r="671" spans="2:9" x14ac:dyDescent="0.25">
      <c r="B671" s="461"/>
      <c r="C671" s="461"/>
      <c r="D671" s="461"/>
      <c r="E671" s="462"/>
      <c r="F671" s="461"/>
      <c r="G671" s="461"/>
      <c r="H671" s="461"/>
      <c r="I671" s="463"/>
    </row>
    <row r="672" spans="2:9" x14ac:dyDescent="0.25">
      <c r="B672" s="461"/>
      <c r="C672" s="461"/>
      <c r="D672" s="461"/>
      <c r="E672" s="462"/>
      <c r="F672" s="461"/>
      <c r="G672" s="461"/>
      <c r="H672" s="461"/>
      <c r="I672" s="463"/>
    </row>
    <row r="673" spans="2:9" x14ac:dyDescent="0.25">
      <c r="B673" s="461"/>
      <c r="C673" s="461"/>
      <c r="D673" s="461"/>
      <c r="E673" s="462"/>
      <c r="F673" s="461"/>
      <c r="G673" s="461"/>
      <c r="H673" s="461"/>
      <c r="I673" s="463"/>
    </row>
    <row r="674" spans="2:9" x14ac:dyDescent="0.25">
      <c r="B674" s="461"/>
      <c r="C674" s="461"/>
      <c r="D674" s="461"/>
      <c r="E674" s="462"/>
      <c r="F674" s="461"/>
      <c r="G674" s="461"/>
      <c r="H674" s="461"/>
      <c r="I674" s="463"/>
    </row>
    <row r="675" spans="2:9" x14ac:dyDescent="0.25">
      <c r="B675" s="461"/>
      <c r="C675" s="461"/>
      <c r="D675" s="461"/>
      <c r="E675" s="462"/>
      <c r="F675" s="461"/>
      <c r="G675" s="461"/>
      <c r="H675" s="461"/>
      <c r="I675" s="463"/>
    </row>
    <row r="676" spans="2:9" x14ac:dyDescent="0.25">
      <c r="B676" s="461"/>
      <c r="C676" s="461"/>
      <c r="D676" s="461"/>
      <c r="E676" s="462"/>
      <c r="F676" s="461"/>
      <c r="G676" s="461"/>
      <c r="H676" s="461"/>
      <c r="I676" s="463"/>
    </row>
    <row r="677" spans="2:9" x14ac:dyDescent="0.25">
      <c r="B677" s="461"/>
      <c r="C677" s="461"/>
      <c r="D677" s="461"/>
      <c r="E677" s="462"/>
      <c r="F677" s="461"/>
      <c r="G677" s="461"/>
      <c r="H677" s="461"/>
      <c r="I677" s="463"/>
    </row>
    <row r="678" spans="2:9" x14ac:dyDescent="0.25">
      <c r="B678" s="461"/>
      <c r="C678" s="461"/>
      <c r="D678" s="461"/>
      <c r="E678" s="462"/>
      <c r="F678" s="461"/>
      <c r="G678" s="461"/>
      <c r="H678" s="461"/>
      <c r="I678" s="463"/>
    </row>
    <row r="679" spans="2:9" x14ac:dyDescent="0.25">
      <c r="B679" s="461"/>
      <c r="C679" s="461"/>
      <c r="D679" s="461"/>
      <c r="E679" s="462"/>
      <c r="F679" s="461"/>
      <c r="G679" s="461"/>
      <c r="H679" s="461"/>
      <c r="I679" s="463"/>
    </row>
    <row r="680" spans="2:9" x14ac:dyDescent="0.25">
      <c r="B680" s="461"/>
      <c r="C680" s="461"/>
      <c r="D680" s="461"/>
      <c r="E680" s="462"/>
      <c r="F680" s="461"/>
      <c r="G680" s="461"/>
      <c r="H680" s="461"/>
      <c r="I680" s="463"/>
    </row>
    <row r="681" spans="2:9" x14ac:dyDescent="0.25">
      <c r="B681" s="461"/>
      <c r="C681" s="461"/>
      <c r="D681" s="461"/>
      <c r="E681" s="462"/>
      <c r="F681" s="461"/>
      <c r="G681" s="461"/>
      <c r="H681" s="461"/>
      <c r="I681" s="463"/>
    </row>
    <row r="682" spans="2:9" x14ac:dyDescent="0.25">
      <c r="B682" s="461"/>
      <c r="C682" s="462"/>
      <c r="D682" s="462"/>
      <c r="E682" s="462"/>
      <c r="F682" s="461"/>
      <c r="G682" s="461"/>
      <c r="H682" s="461"/>
      <c r="I682" s="463"/>
    </row>
    <row r="683" spans="2:9" x14ac:dyDescent="0.25">
      <c r="B683" s="461"/>
      <c r="C683" s="462"/>
      <c r="D683" s="462"/>
      <c r="E683" s="462"/>
      <c r="F683" s="461"/>
      <c r="G683" s="461"/>
      <c r="H683" s="461"/>
      <c r="I683" s="463"/>
    </row>
    <row r="684" spans="2:9" x14ac:dyDescent="0.25">
      <c r="B684" s="461"/>
      <c r="C684" s="462"/>
      <c r="D684" s="462"/>
      <c r="E684" s="462"/>
      <c r="F684" s="461"/>
      <c r="G684" s="461"/>
      <c r="H684" s="461"/>
      <c r="I684" s="463"/>
    </row>
    <row r="685" spans="2:9" x14ac:dyDescent="0.25">
      <c r="B685" s="461"/>
      <c r="C685" s="462"/>
      <c r="D685" s="462"/>
      <c r="E685" s="462"/>
      <c r="F685" s="461"/>
      <c r="G685" s="461"/>
      <c r="H685" s="461"/>
      <c r="I685" s="463"/>
    </row>
    <row r="686" spans="2:9" x14ac:dyDescent="0.25">
      <c r="B686" s="461"/>
      <c r="C686" s="462"/>
      <c r="D686" s="462"/>
      <c r="E686" s="462"/>
      <c r="F686" s="461"/>
      <c r="G686" s="461"/>
      <c r="H686" s="461"/>
      <c r="I686" s="463"/>
    </row>
    <row r="687" spans="2:9" x14ac:dyDescent="0.25">
      <c r="B687" s="461"/>
      <c r="C687" s="462"/>
      <c r="D687" s="462"/>
      <c r="E687" s="462"/>
      <c r="F687" s="461"/>
      <c r="G687" s="461"/>
      <c r="H687" s="461"/>
      <c r="I687" s="463"/>
    </row>
    <row r="688" spans="2:9" x14ac:dyDescent="0.25">
      <c r="B688" s="461"/>
      <c r="C688" s="462"/>
      <c r="D688" s="462"/>
      <c r="E688" s="462"/>
      <c r="F688" s="461"/>
      <c r="G688" s="461"/>
      <c r="H688" s="461"/>
      <c r="I688" s="463"/>
    </row>
    <row r="689" spans="2:9" x14ac:dyDescent="0.25">
      <c r="B689" s="461"/>
      <c r="C689" s="462"/>
      <c r="D689" s="462"/>
      <c r="E689" s="462"/>
      <c r="F689" s="461"/>
      <c r="G689" s="461"/>
      <c r="H689" s="461"/>
      <c r="I689" s="463"/>
    </row>
    <row r="690" spans="2:9" x14ac:dyDescent="0.25">
      <c r="B690" s="461"/>
      <c r="C690" s="462"/>
      <c r="D690" s="462"/>
      <c r="E690" s="462"/>
      <c r="F690" s="461"/>
      <c r="G690" s="461"/>
      <c r="H690" s="461"/>
      <c r="I690" s="463"/>
    </row>
    <row r="691" spans="2:9" x14ac:dyDescent="0.25">
      <c r="B691" s="461"/>
      <c r="C691" s="462"/>
      <c r="D691" s="462"/>
      <c r="E691" s="462"/>
      <c r="F691" s="461"/>
      <c r="G691" s="461"/>
      <c r="H691" s="461"/>
      <c r="I691" s="463"/>
    </row>
    <row r="692" spans="2:9" x14ac:dyDescent="0.25">
      <c r="B692" s="461"/>
      <c r="C692" s="462"/>
      <c r="D692" s="462"/>
      <c r="E692" s="462"/>
      <c r="F692" s="461"/>
      <c r="G692" s="461"/>
      <c r="H692" s="461"/>
      <c r="I692" s="463"/>
    </row>
    <row r="693" spans="2:9" x14ac:dyDescent="0.25">
      <c r="B693" s="461"/>
      <c r="C693" s="462"/>
      <c r="D693" s="462"/>
      <c r="E693" s="462"/>
      <c r="F693" s="461"/>
      <c r="G693" s="461"/>
      <c r="H693" s="461"/>
      <c r="I693" s="463"/>
    </row>
    <row r="694" spans="2:9" x14ac:dyDescent="0.25">
      <c r="B694" s="461"/>
      <c r="C694" s="462"/>
      <c r="D694" s="462"/>
      <c r="E694" s="462"/>
      <c r="F694" s="461"/>
      <c r="G694" s="461"/>
      <c r="H694" s="461"/>
      <c r="I694" s="463"/>
    </row>
    <row r="695" spans="2:9" x14ac:dyDescent="0.25">
      <c r="B695" s="461"/>
      <c r="C695" s="462"/>
      <c r="D695" s="462"/>
      <c r="E695" s="462"/>
      <c r="F695" s="461"/>
      <c r="G695" s="461"/>
      <c r="H695" s="461"/>
      <c r="I695" s="463"/>
    </row>
    <row r="696" spans="2:9" x14ac:dyDescent="0.25">
      <c r="B696" s="461"/>
      <c r="C696" s="462"/>
      <c r="D696" s="462"/>
      <c r="E696" s="462"/>
      <c r="F696" s="461"/>
      <c r="G696" s="461"/>
      <c r="H696" s="461"/>
      <c r="I696" s="463"/>
    </row>
    <row r="697" spans="2:9" x14ac:dyDescent="0.25">
      <c r="B697" s="461"/>
      <c r="C697" s="462"/>
      <c r="D697" s="462"/>
      <c r="E697" s="462"/>
      <c r="F697" s="461"/>
      <c r="G697" s="461"/>
      <c r="H697" s="461"/>
      <c r="I697" s="463"/>
    </row>
    <row r="698" spans="2:9" x14ac:dyDescent="0.25">
      <c r="B698" s="461"/>
      <c r="C698" s="462"/>
      <c r="D698" s="462"/>
      <c r="E698" s="462"/>
      <c r="F698" s="461"/>
      <c r="G698" s="461"/>
      <c r="H698" s="461"/>
      <c r="I698" s="463"/>
    </row>
    <row r="699" spans="2:9" x14ac:dyDescent="0.25">
      <c r="B699" s="461"/>
      <c r="C699" s="462"/>
      <c r="D699" s="462"/>
      <c r="E699" s="462"/>
      <c r="F699" s="461"/>
      <c r="G699" s="461"/>
      <c r="H699" s="461"/>
      <c r="I699" s="463"/>
    </row>
    <row r="700" spans="2:9" x14ac:dyDescent="0.25">
      <c r="B700" s="461"/>
      <c r="C700" s="462"/>
      <c r="D700" s="462"/>
      <c r="E700" s="462"/>
      <c r="F700" s="461"/>
      <c r="G700" s="461"/>
      <c r="H700" s="461"/>
      <c r="I700" s="463"/>
    </row>
    <row r="701" spans="2:9" x14ac:dyDescent="0.25">
      <c r="B701" s="461"/>
      <c r="C701" s="462"/>
      <c r="D701" s="462"/>
      <c r="E701" s="462"/>
      <c r="F701" s="461"/>
      <c r="G701" s="461"/>
      <c r="H701" s="461"/>
      <c r="I701" s="463"/>
    </row>
    <row r="702" spans="2:9" x14ac:dyDescent="0.25">
      <c r="B702" s="461"/>
      <c r="C702" s="462"/>
      <c r="D702" s="462"/>
      <c r="E702" s="462"/>
      <c r="F702" s="461"/>
      <c r="G702" s="461"/>
      <c r="H702" s="461"/>
      <c r="I702" s="463"/>
    </row>
    <row r="703" spans="2:9" x14ac:dyDescent="0.25">
      <c r="B703" s="461"/>
      <c r="C703" s="462"/>
      <c r="D703" s="462"/>
      <c r="E703" s="462"/>
      <c r="F703" s="461"/>
      <c r="G703" s="461"/>
      <c r="H703" s="461"/>
      <c r="I703" s="463"/>
    </row>
    <row r="704" spans="2:9" x14ac:dyDescent="0.25">
      <c r="B704" s="461"/>
      <c r="C704" s="462"/>
      <c r="D704" s="462"/>
      <c r="E704" s="462"/>
      <c r="F704" s="461"/>
      <c r="G704" s="461"/>
      <c r="H704" s="461"/>
      <c r="I704" s="463"/>
    </row>
    <row r="705" spans="2:9" x14ac:dyDescent="0.25">
      <c r="B705" s="461"/>
      <c r="C705" s="462"/>
      <c r="D705" s="462"/>
      <c r="E705" s="462"/>
      <c r="F705" s="461"/>
      <c r="G705" s="461"/>
      <c r="H705" s="461"/>
      <c r="I705" s="463"/>
    </row>
    <row r="706" spans="2:9" x14ac:dyDescent="0.25">
      <c r="B706" s="461"/>
      <c r="C706" s="462"/>
      <c r="D706" s="462"/>
      <c r="E706" s="462"/>
      <c r="F706" s="461"/>
      <c r="G706" s="461"/>
      <c r="H706" s="461"/>
      <c r="I706" s="463"/>
    </row>
    <row r="707" spans="2:9" x14ac:dyDescent="0.25">
      <c r="B707" s="461"/>
      <c r="C707" s="462"/>
      <c r="D707" s="462"/>
      <c r="E707" s="462"/>
      <c r="F707" s="461"/>
      <c r="G707" s="461"/>
      <c r="H707" s="461"/>
      <c r="I707" s="463"/>
    </row>
    <row r="708" spans="2:9" x14ac:dyDescent="0.25">
      <c r="B708" s="461"/>
      <c r="C708" s="462"/>
      <c r="D708" s="462"/>
      <c r="E708" s="462"/>
      <c r="F708" s="461"/>
      <c r="G708" s="461"/>
      <c r="H708" s="461"/>
      <c r="I708" s="463"/>
    </row>
    <row r="709" spans="2:9" x14ac:dyDescent="0.25">
      <c r="B709" s="461"/>
      <c r="C709" s="462"/>
      <c r="D709" s="462"/>
      <c r="E709" s="462"/>
      <c r="F709" s="461"/>
      <c r="G709" s="461"/>
      <c r="H709" s="461"/>
      <c r="I709" s="463"/>
    </row>
    <row r="710" spans="2:9" x14ac:dyDescent="0.25">
      <c r="B710" s="461"/>
      <c r="C710" s="462"/>
      <c r="D710" s="462"/>
      <c r="E710" s="462"/>
      <c r="F710" s="461"/>
      <c r="G710" s="461"/>
      <c r="H710" s="461"/>
      <c r="I710" s="463"/>
    </row>
    <row r="711" spans="2:9" x14ac:dyDescent="0.25">
      <c r="B711" s="461"/>
      <c r="C711" s="462"/>
      <c r="D711" s="462"/>
      <c r="E711" s="462"/>
      <c r="F711" s="461"/>
      <c r="G711" s="461"/>
      <c r="H711" s="461"/>
      <c r="I711" s="463"/>
    </row>
    <row r="712" spans="2:9" x14ac:dyDescent="0.25">
      <c r="B712" s="461"/>
      <c r="C712" s="462"/>
      <c r="D712" s="462"/>
      <c r="E712" s="462"/>
      <c r="F712" s="461"/>
      <c r="G712" s="461"/>
      <c r="H712" s="461"/>
      <c r="I712" s="463"/>
    </row>
    <row r="713" spans="2:9" x14ac:dyDescent="0.25">
      <c r="B713" s="461"/>
      <c r="C713" s="462"/>
      <c r="D713" s="462"/>
      <c r="E713" s="462"/>
      <c r="F713" s="461"/>
      <c r="G713" s="461"/>
      <c r="H713" s="461"/>
      <c r="I713" s="463"/>
    </row>
    <row r="714" spans="2:9" x14ac:dyDescent="0.25">
      <c r="B714" s="461"/>
      <c r="C714" s="462"/>
      <c r="D714" s="462"/>
      <c r="E714" s="462"/>
      <c r="F714" s="461"/>
      <c r="G714" s="461"/>
      <c r="H714" s="461"/>
      <c r="I714" s="463"/>
    </row>
    <row r="715" spans="2:9" x14ac:dyDescent="0.25">
      <c r="B715" s="461"/>
      <c r="C715" s="462"/>
      <c r="D715" s="462"/>
      <c r="E715" s="462"/>
      <c r="F715" s="461"/>
      <c r="G715" s="461"/>
      <c r="H715" s="461"/>
      <c r="I715" s="463"/>
    </row>
    <row r="716" spans="2:9" x14ac:dyDescent="0.25">
      <c r="B716" s="461"/>
      <c r="C716" s="462"/>
      <c r="D716" s="462"/>
      <c r="E716" s="462"/>
      <c r="F716" s="461"/>
      <c r="G716" s="461"/>
      <c r="H716" s="461"/>
      <c r="I716" s="463"/>
    </row>
    <row r="717" spans="2:9" x14ac:dyDescent="0.25">
      <c r="B717" s="461"/>
      <c r="C717" s="462"/>
      <c r="D717" s="462"/>
      <c r="E717" s="462"/>
      <c r="F717" s="461"/>
      <c r="G717" s="461"/>
      <c r="H717" s="461"/>
      <c r="I717" s="463"/>
    </row>
    <row r="718" spans="2:9" x14ac:dyDescent="0.25">
      <c r="B718" s="461"/>
      <c r="C718" s="462"/>
      <c r="D718" s="462"/>
      <c r="E718" s="462"/>
      <c r="F718" s="461"/>
      <c r="G718" s="461"/>
      <c r="H718" s="461"/>
      <c r="I718" s="463"/>
    </row>
    <row r="719" spans="2:9" x14ac:dyDescent="0.25">
      <c r="B719" s="461"/>
      <c r="C719" s="462"/>
      <c r="D719" s="462"/>
      <c r="E719" s="462"/>
      <c r="F719" s="461"/>
      <c r="G719" s="461"/>
      <c r="H719" s="461"/>
      <c r="I719" s="463"/>
    </row>
    <row r="720" spans="2:9" x14ac:dyDescent="0.25">
      <c r="B720" s="461"/>
      <c r="C720" s="462"/>
      <c r="D720" s="462"/>
      <c r="E720" s="462"/>
      <c r="F720" s="461"/>
      <c r="G720" s="461"/>
      <c r="H720" s="461"/>
      <c r="I720" s="463"/>
    </row>
    <row r="721" spans="2:9" x14ac:dyDescent="0.25">
      <c r="B721" s="461"/>
      <c r="C721" s="462"/>
      <c r="D721" s="462"/>
      <c r="E721" s="462"/>
      <c r="F721" s="461"/>
      <c r="G721" s="461"/>
      <c r="H721" s="461"/>
      <c r="I721" s="463"/>
    </row>
    <row r="722" spans="2:9" x14ac:dyDescent="0.25">
      <c r="B722" s="461"/>
      <c r="C722" s="462"/>
      <c r="D722" s="462"/>
      <c r="E722" s="462"/>
      <c r="F722" s="461"/>
      <c r="G722" s="461"/>
      <c r="H722" s="461"/>
      <c r="I722" s="463"/>
    </row>
    <row r="723" spans="2:9" x14ac:dyDescent="0.25">
      <c r="B723" s="461"/>
      <c r="C723" s="462"/>
      <c r="D723" s="462"/>
      <c r="E723" s="462"/>
      <c r="F723" s="461"/>
      <c r="G723" s="461"/>
      <c r="H723" s="461"/>
      <c r="I723" s="463"/>
    </row>
    <row r="724" spans="2:9" x14ac:dyDescent="0.25">
      <c r="B724" s="461"/>
      <c r="C724" s="462"/>
      <c r="D724" s="462"/>
      <c r="E724" s="462"/>
      <c r="F724" s="461"/>
      <c r="G724" s="461"/>
      <c r="H724" s="461"/>
      <c r="I724" s="463"/>
    </row>
    <row r="725" spans="2:9" x14ac:dyDescent="0.25">
      <c r="B725" s="461"/>
      <c r="C725" s="462"/>
      <c r="D725" s="462"/>
      <c r="E725" s="462"/>
      <c r="F725" s="461"/>
      <c r="G725" s="461"/>
      <c r="H725" s="461"/>
      <c r="I725" s="463"/>
    </row>
    <row r="726" spans="2:9" x14ac:dyDescent="0.25">
      <c r="B726" s="461"/>
      <c r="C726" s="462"/>
      <c r="D726" s="462"/>
      <c r="E726" s="462"/>
      <c r="F726" s="461"/>
      <c r="G726" s="461"/>
      <c r="H726" s="461"/>
      <c r="I726" s="463"/>
    </row>
    <row r="727" spans="2:9" x14ac:dyDescent="0.25">
      <c r="B727" s="461"/>
      <c r="C727" s="462"/>
      <c r="D727" s="462"/>
      <c r="E727" s="462"/>
      <c r="F727" s="461"/>
      <c r="G727" s="461"/>
      <c r="H727" s="461"/>
      <c r="I727" s="463"/>
    </row>
    <row r="728" spans="2:9" x14ac:dyDescent="0.25">
      <c r="B728" s="461"/>
      <c r="C728" s="462"/>
      <c r="D728" s="462"/>
      <c r="E728" s="462"/>
      <c r="F728" s="461"/>
      <c r="G728" s="461"/>
      <c r="H728" s="461"/>
      <c r="I728" s="463"/>
    </row>
    <row r="729" spans="2:9" x14ac:dyDescent="0.25">
      <c r="B729" s="461"/>
      <c r="C729" s="462"/>
      <c r="D729" s="462"/>
      <c r="E729" s="462"/>
      <c r="F729" s="461"/>
      <c r="G729" s="461"/>
      <c r="H729" s="461"/>
      <c r="I729" s="463"/>
    </row>
    <row r="730" spans="2:9" x14ac:dyDescent="0.25">
      <c r="B730" s="461"/>
      <c r="C730" s="462"/>
      <c r="D730" s="462"/>
      <c r="E730" s="462"/>
      <c r="F730" s="461"/>
      <c r="G730" s="461"/>
      <c r="H730" s="461"/>
      <c r="I730" s="463"/>
    </row>
    <row r="731" spans="2:9" x14ac:dyDescent="0.25">
      <c r="B731" s="461"/>
      <c r="C731" s="462"/>
      <c r="D731" s="462"/>
      <c r="E731" s="462"/>
      <c r="F731" s="461"/>
      <c r="G731" s="461"/>
      <c r="H731" s="461"/>
      <c r="I731" s="463"/>
    </row>
    <row r="732" spans="2:9" x14ac:dyDescent="0.25">
      <c r="B732" s="461"/>
      <c r="C732" s="462"/>
      <c r="D732" s="462"/>
      <c r="E732" s="462"/>
      <c r="F732" s="461"/>
      <c r="G732" s="461"/>
      <c r="H732" s="461"/>
      <c r="I732" s="463"/>
    </row>
    <row r="733" spans="2:9" x14ac:dyDescent="0.25">
      <c r="B733" s="461"/>
      <c r="C733" s="462"/>
      <c r="D733" s="462"/>
      <c r="E733" s="462"/>
      <c r="F733" s="461"/>
      <c r="G733" s="461"/>
      <c r="H733" s="461"/>
      <c r="I733" s="463"/>
    </row>
    <row r="734" spans="2:9" x14ac:dyDescent="0.25">
      <c r="B734" s="461"/>
      <c r="C734" s="462"/>
      <c r="D734" s="462"/>
      <c r="E734" s="462"/>
      <c r="F734" s="461"/>
      <c r="G734" s="461"/>
      <c r="H734" s="461"/>
      <c r="I734" s="463"/>
    </row>
    <row r="735" spans="2:9" x14ac:dyDescent="0.25">
      <c r="B735" s="461"/>
      <c r="C735" s="462"/>
      <c r="D735" s="462"/>
      <c r="E735" s="462"/>
      <c r="F735" s="461"/>
      <c r="G735" s="461"/>
      <c r="H735" s="461"/>
      <c r="I735" s="463"/>
    </row>
    <row r="736" spans="2:9" x14ac:dyDescent="0.25">
      <c r="B736" s="461"/>
      <c r="C736" s="462"/>
      <c r="D736" s="462"/>
      <c r="E736" s="462"/>
      <c r="F736" s="461"/>
      <c r="G736" s="461"/>
      <c r="H736" s="461"/>
      <c r="I736" s="463"/>
    </row>
    <row r="737" spans="2:9" x14ac:dyDescent="0.25">
      <c r="B737" s="461"/>
      <c r="C737" s="462"/>
      <c r="D737" s="462"/>
      <c r="E737" s="462"/>
      <c r="F737" s="461"/>
      <c r="G737" s="461"/>
      <c r="H737" s="461"/>
      <c r="I737" s="463"/>
    </row>
    <row r="738" spans="2:9" x14ac:dyDescent="0.25">
      <c r="B738" s="461"/>
      <c r="C738" s="462"/>
      <c r="D738" s="462"/>
      <c r="E738" s="462"/>
      <c r="F738" s="461"/>
      <c r="G738" s="461"/>
      <c r="H738" s="461"/>
      <c r="I738" s="463"/>
    </row>
    <row r="739" spans="2:9" x14ac:dyDescent="0.25">
      <c r="B739" s="461"/>
      <c r="C739" s="462"/>
      <c r="D739" s="462"/>
      <c r="E739" s="462"/>
      <c r="F739" s="461"/>
      <c r="G739" s="461"/>
      <c r="H739" s="461"/>
      <c r="I739" s="463"/>
    </row>
    <row r="740" spans="2:9" x14ac:dyDescent="0.25">
      <c r="B740" s="461"/>
      <c r="C740" s="462"/>
      <c r="D740" s="462"/>
      <c r="E740" s="462"/>
      <c r="F740" s="461"/>
      <c r="G740" s="461"/>
      <c r="H740" s="461"/>
      <c r="I740" s="463"/>
    </row>
    <row r="741" spans="2:9" x14ac:dyDescent="0.25">
      <c r="B741" s="461"/>
      <c r="C741" s="462"/>
      <c r="D741" s="462"/>
      <c r="E741" s="462"/>
      <c r="F741" s="461"/>
      <c r="G741" s="461"/>
      <c r="H741" s="461"/>
      <c r="I741" s="463"/>
    </row>
    <row r="742" spans="2:9" x14ac:dyDescent="0.25">
      <c r="B742" s="461"/>
      <c r="C742" s="462"/>
      <c r="D742" s="462"/>
      <c r="E742" s="462"/>
      <c r="F742" s="461"/>
      <c r="G742" s="461"/>
      <c r="H742" s="461"/>
      <c r="I742" s="463"/>
    </row>
    <row r="743" spans="2:9" x14ac:dyDescent="0.25">
      <c r="B743" s="461"/>
      <c r="C743" s="462"/>
      <c r="D743" s="462"/>
      <c r="E743" s="462"/>
      <c r="F743" s="461"/>
      <c r="G743" s="461"/>
      <c r="H743" s="461"/>
      <c r="I743" s="463"/>
    </row>
    <row r="744" spans="2:9" x14ac:dyDescent="0.25">
      <c r="B744" s="461"/>
      <c r="C744" s="462"/>
      <c r="D744" s="462"/>
      <c r="E744" s="462"/>
      <c r="F744" s="461"/>
      <c r="G744" s="461"/>
      <c r="H744" s="461"/>
      <c r="I744" s="463"/>
    </row>
    <row r="745" spans="2:9" x14ac:dyDescent="0.25">
      <c r="B745" s="461"/>
      <c r="C745" s="462"/>
      <c r="D745" s="462"/>
      <c r="E745" s="462"/>
      <c r="F745" s="461"/>
      <c r="G745" s="461"/>
      <c r="H745" s="461"/>
      <c r="I745" s="463"/>
    </row>
    <row r="746" spans="2:9" x14ac:dyDescent="0.25">
      <c r="B746" s="461"/>
      <c r="C746" s="462"/>
      <c r="D746" s="462"/>
      <c r="E746" s="462"/>
      <c r="F746" s="461"/>
      <c r="G746" s="461"/>
      <c r="H746" s="461"/>
      <c r="I746" s="463"/>
    </row>
    <row r="747" spans="2:9" x14ac:dyDescent="0.25">
      <c r="B747" s="461"/>
      <c r="C747" s="462"/>
      <c r="D747" s="462"/>
      <c r="E747" s="462"/>
      <c r="F747" s="461"/>
      <c r="G747" s="461"/>
      <c r="H747" s="461"/>
      <c r="I747" s="463"/>
    </row>
    <row r="748" spans="2:9" x14ac:dyDescent="0.25">
      <c r="B748" s="461"/>
      <c r="C748" s="462"/>
      <c r="D748" s="462"/>
      <c r="E748" s="462"/>
      <c r="F748" s="461"/>
      <c r="G748" s="461"/>
      <c r="H748" s="461"/>
      <c r="I748" s="463"/>
    </row>
    <row r="749" spans="2:9" x14ac:dyDescent="0.25">
      <c r="B749" s="461"/>
      <c r="C749" s="462"/>
      <c r="D749" s="462"/>
      <c r="E749" s="462"/>
      <c r="F749" s="461"/>
      <c r="G749" s="461"/>
      <c r="H749" s="461"/>
      <c r="I749" s="463"/>
    </row>
    <row r="750" spans="2:9" x14ac:dyDescent="0.25">
      <c r="B750" s="461"/>
      <c r="C750" s="462"/>
      <c r="D750" s="462"/>
      <c r="E750" s="462"/>
      <c r="F750" s="461"/>
      <c r="G750" s="461"/>
      <c r="H750" s="461"/>
      <c r="I750" s="463"/>
    </row>
    <row r="751" spans="2:9" x14ac:dyDescent="0.25">
      <c r="B751" s="461"/>
      <c r="C751" s="462"/>
      <c r="D751" s="462"/>
      <c r="E751" s="462"/>
      <c r="F751" s="461"/>
      <c r="G751" s="461"/>
      <c r="H751" s="461"/>
      <c r="I751" s="463"/>
    </row>
    <row r="752" spans="2:9" x14ac:dyDescent="0.25">
      <c r="B752" s="461"/>
      <c r="C752" s="462"/>
      <c r="D752" s="462"/>
      <c r="E752" s="462"/>
      <c r="F752" s="461"/>
      <c r="G752" s="461"/>
      <c r="H752" s="461"/>
      <c r="I752" s="463"/>
    </row>
    <row r="753" spans="2:9" x14ac:dyDescent="0.25">
      <c r="B753" s="461"/>
      <c r="C753" s="462"/>
      <c r="D753" s="462"/>
      <c r="E753" s="462"/>
      <c r="F753" s="461"/>
      <c r="G753" s="461"/>
      <c r="H753" s="461"/>
      <c r="I753" s="463"/>
    </row>
    <row r="754" spans="2:9" x14ac:dyDescent="0.25">
      <c r="B754" s="461"/>
      <c r="C754" s="462"/>
      <c r="D754" s="462"/>
      <c r="E754" s="462"/>
      <c r="F754" s="461"/>
      <c r="G754" s="461"/>
      <c r="H754" s="461"/>
      <c r="I754" s="463"/>
    </row>
    <row r="755" spans="2:9" x14ac:dyDescent="0.25">
      <c r="B755" s="461"/>
      <c r="C755" s="462"/>
      <c r="D755" s="462"/>
      <c r="E755" s="462"/>
      <c r="F755" s="461"/>
      <c r="G755" s="461"/>
      <c r="H755" s="461"/>
      <c r="I755" s="463"/>
    </row>
    <row r="756" spans="2:9" x14ac:dyDescent="0.25">
      <c r="B756" s="461"/>
      <c r="C756" s="462"/>
      <c r="D756" s="462"/>
      <c r="E756" s="462"/>
      <c r="F756" s="461"/>
      <c r="G756" s="461"/>
      <c r="H756" s="461"/>
      <c r="I756" s="463"/>
    </row>
    <row r="757" spans="2:9" x14ac:dyDescent="0.25">
      <c r="B757" s="461"/>
      <c r="C757" s="462"/>
      <c r="D757" s="462"/>
      <c r="E757" s="462"/>
      <c r="F757" s="461"/>
      <c r="G757" s="461"/>
      <c r="H757" s="461"/>
      <c r="I757" s="463"/>
    </row>
    <row r="758" spans="2:9" x14ac:dyDescent="0.25">
      <c r="B758" s="461"/>
      <c r="C758" s="462"/>
      <c r="D758" s="462"/>
      <c r="E758" s="462"/>
      <c r="F758" s="461"/>
      <c r="G758" s="461"/>
      <c r="H758" s="461"/>
      <c r="I758" s="463"/>
    </row>
    <row r="759" spans="2:9" x14ac:dyDescent="0.25">
      <c r="B759" s="461"/>
      <c r="C759" s="462"/>
      <c r="D759" s="462"/>
      <c r="E759" s="462"/>
      <c r="F759" s="461"/>
      <c r="G759" s="461"/>
      <c r="H759" s="461"/>
      <c r="I759" s="463"/>
    </row>
    <row r="760" spans="2:9" x14ac:dyDescent="0.25">
      <c r="B760" s="461"/>
      <c r="C760" s="462"/>
      <c r="D760" s="462"/>
      <c r="E760" s="462"/>
      <c r="F760" s="461"/>
      <c r="G760" s="461"/>
      <c r="H760" s="461"/>
      <c r="I760" s="463"/>
    </row>
    <row r="761" spans="2:9" x14ac:dyDescent="0.25">
      <c r="B761" s="461"/>
      <c r="C761" s="462"/>
      <c r="D761" s="462"/>
      <c r="E761" s="462"/>
      <c r="F761" s="461"/>
      <c r="G761" s="461"/>
      <c r="H761" s="461"/>
      <c r="I761" s="463"/>
    </row>
    <row r="762" spans="2:9" x14ac:dyDescent="0.25">
      <c r="B762" s="461"/>
      <c r="C762" s="462"/>
      <c r="D762" s="462"/>
      <c r="E762" s="462"/>
      <c r="F762" s="461"/>
      <c r="G762" s="461"/>
      <c r="H762" s="461"/>
      <c r="I762" s="463"/>
    </row>
    <row r="763" spans="2:9" x14ac:dyDescent="0.25">
      <c r="B763" s="461"/>
      <c r="C763" s="462"/>
      <c r="D763" s="462"/>
      <c r="E763" s="462"/>
      <c r="F763" s="461"/>
      <c r="G763" s="461"/>
      <c r="H763" s="461"/>
      <c r="I763" s="463"/>
    </row>
    <row r="764" spans="2:9" x14ac:dyDescent="0.25">
      <c r="B764" s="461"/>
      <c r="C764" s="462"/>
      <c r="D764" s="462"/>
      <c r="E764" s="462"/>
      <c r="F764" s="461"/>
      <c r="G764" s="461"/>
      <c r="H764" s="461"/>
      <c r="I764" s="463"/>
    </row>
    <row r="765" spans="2:9" x14ac:dyDescent="0.25">
      <c r="B765" s="461"/>
      <c r="C765" s="462"/>
      <c r="D765" s="462"/>
      <c r="E765" s="462"/>
      <c r="F765" s="461"/>
      <c r="G765" s="461"/>
      <c r="H765" s="461"/>
      <c r="I765" s="463"/>
    </row>
    <row r="766" spans="2:9" x14ac:dyDescent="0.25">
      <c r="B766" s="461"/>
      <c r="C766" s="462"/>
      <c r="D766" s="462"/>
      <c r="E766" s="462"/>
      <c r="F766" s="461"/>
      <c r="G766" s="461"/>
      <c r="H766" s="461"/>
      <c r="I766" s="463"/>
    </row>
    <row r="767" spans="2:9" x14ac:dyDescent="0.25">
      <c r="B767" s="461"/>
      <c r="C767" s="462"/>
      <c r="D767" s="462"/>
      <c r="E767" s="462"/>
      <c r="F767" s="461"/>
      <c r="G767" s="461"/>
      <c r="H767" s="461"/>
      <c r="I767" s="463"/>
    </row>
    <row r="768" spans="2:9" x14ac:dyDescent="0.25">
      <c r="B768" s="461"/>
      <c r="C768" s="462"/>
      <c r="D768" s="462"/>
      <c r="E768" s="462"/>
      <c r="F768" s="461"/>
      <c r="G768" s="461"/>
      <c r="H768" s="461"/>
      <c r="I768" s="463"/>
    </row>
    <row r="769" spans="2:9" x14ac:dyDescent="0.25">
      <c r="B769" s="461"/>
      <c r="C769" s="462"/>
      <c r="D769" s="462"/>
      <c r="E769" s="462"/>
      <c r="F769" s="461"/>
      <c r="G769" s="461"/>
      <c r="H769" s="461"/>
      <c r="I769" s="463"/>
    </row>
    <row r="770" spans="2:9" x14ac:dyDescent="0.25">
      <c r="B770" s="461"/>
      <c r="C770" s="462"/>
      <c r="D770" s="462"/>
      <c r="E770" s="462"/>
      <c r="F770" s="461"/>
      <c r="G770" s="461"/>
      <c r="H770" s="461"/>
      <c r="I770" s="463"/>
    </row>
    <row r="771" spans="2:9" x14ac:dyDescent="0.25">
      <c r="B771" s="461"/>
      <c r="C771" s="462"/>
      <c r="D771" s="462"/>
      <c r="E771" s="462"/>
      <c r="F771" s="461"/>
      <c r="G771" s="461"/>
      <c r="H771" s="461"/>
      <c r="I771" s="463"/>
    </row>
    <row r="772" spans="2:9" x14ac:dyDescent="0.25">
      <c r="B772" s="461"/>
      <c r="C772" s="462"/>
      <c r="D772" s="462"/>
      <c r="E772" s="462"/>
      <c r="F772" s="461"/>
      <c r="G772" s="461"/>
      <c r="H772" s="461"/>
      <c r="I772" s="463"/>
    </row>
    <row r="773" spans="2:9" x14ac:dyDescent="0.25">
      <c r="B773" s="461"/>
      <c r="C773" s="462"/>
      <c r="D773" s="462"/>
      <c r="E773" s="462"/>
      <c r="F773" s="461"/>
      <c r="G773" s="461"/>
      <c r="H773" s="461"/>
      <c r="I773" s="463"/>
    </row>
    <row r="774" spans="2:9" x14ac:dyDescent="0.25">
      <c r="B774" s="461"/>
      <c r="C774" s="462"/>
      <c r="D774" s="462"/>
      <c r="E774" s="462"/>
      <c r="F774" s="461"/>
      <c r="G774" s="461"/>
      <c r="H774" s="461"/>
      <c r="I774" s="463"/>
    </row>
    <row r="775" spans="2:9" x14ac:dyDescent="0.25">
      <c r="B775" s="461"/>
      <c r="C775" s="462"/>
      <c r="D775" s="462"/>
      <c r="E775" s="462"/>
      <c r="F775" s="461"/>
      <c r="G775" s="461"/>
      <c r="H775" s="461"/>
      <c r="I775" s="463"/>
    </row>
    <row r="776" spans="2:9" x14ac:dyDescent="0.25">
      <c r="B776" s="461"/>
      <c r="C776" s="462"/>
      <c r="D776" s="462"/>
      <c r="E776" s="462"/>
      <c r="F776" s="461"/>
      <c r="G776" s="461"/>
      <c r="H776" s="461"/>
      <c r="I776" s="463"/>
    </row>
    <row r="777" spans="2:9" x14ac:dyDescent="0.25">
      <c r="B777" s="461"/>
      <c r="C777" s="462"/>
      <c r="D777" s="462"/>
      <c r="E777" s="462"/>
      <c r="F777" s="461"/>
      <c r="G777" s="461"/>
      <c r="H777" s="461"/>
      <c r="I777" s="463"/>
    </row>
    <row r="778" spans="2:9" x14ac:dyDescent="0.25">
      <c r="B778" s="461"/>
      <c r="C778" s="462"/>
      <c r="D778" s="462"/>
      <c r="E778" s="462"/>
      <c r="F778" s="461"/>
      <c r="G778" s="461"/>
      <c r="H778" s="461"/>
      <c r="I778" s="463"/>
    </row>
    <row r="779" spans="2:9" x14ac:dyDescent="0.25">
      <c r="B779" s="461"/>
      <c r="C779" s="462"/>
      <c r="D779" s="462"/>
      <c r="E779" s="462"/>
      <c r="F779" s="461"/>
      <c r="G779" s="461"/>
      <c r="H779" s="461"/>
      <c r="I779" s="463"/>
    </row>
    <row r="780" spans="2:9" x14ac:dyDescent="0.25">
      <c r="B780" s="461"/>
      <c r="C780" s="462"/>
      <c r="D780" s="462"/>
      <c r="E780" s="462"/>
      <c r="F780" s="461"/>
      <c r="G780" s="461"/>
      <c r="H780" s="461"/>
      <c r="I780" s="463"/>
    </row>
    <row r="781" spans="2:9" x14ac:dyDescent="0.25">
      <c r="B781" s="461"/>
      <c r="C781" s="462"/>
      <c r="D781" s="462"/>
      <c r="E781" s="462"/>
      <c r="F781" s="461"/>
      <c r="G781" s="461"/>
      <c r="H781" s="461"/>
      <c r="I781" s="463"/>
    </row>
    <row r="782" spans="2:9" x14ac:dyDescent="0.25">
      <c r="B782" s="461"/>
      <c r="C782" s="462"/>
      <c r="D782" s="462"/>
      <c r="E782" s="462"/>
      <c r="F782" s="461"/>
      <c r="G782" s="461"/>
      <c r="H782" s="461"/>
      <c r="I782" s="463"/>
    </row>
    <row r="783" spans="2:9" x14ac:dyDescent="0.25">
      <c r="B783" s="461"/>
      <c r="C783" s="462"/>
      <c r="D783" s="462"/>
      <c r="E783" s="462"/>
      <c r="F783" s="461"/>
      <c r="G783" s="461"/>
      <c r="H783" s="461"/>
      <c r="I783" s="463"/>
    </row>
    <row r="784" spans="2:9" x14ac:dyDescent="0.25">
      <c r="B784" s="461"/>
      <c r="C784" s="462"/>
      <c r="D784" s="462"/>
      <c r="E784" s="462"/>
      <c r="F784" s="461"/>
      <c r="G784" s="461"/>
      <c r="H784" s="461"/>
      <c r="I784" s="463"/>
    </row>
    <row r="785" spans="2:9" x14ac:dyDescent="0.25">
      <c r="B785" s="461"/>
      <c r="C785" s="462"/>
      <c r="D785" s="462"/>
      <c r="E785" s="462"/>
      <c r="F785" s="461"/>
      <c r="G785" s="461"/>
      <c r="H785" s="461"/>
      <c r="I785" s="463"/>
    </row>
    <row r="786" spans="2:9" x14ac:dyDescent="0.25">
      <c r="B786" s="461"/>
      <c r="C786" s="462"/>
      <c r="D786" s="462"/>
      <c r="E786" s="462"/>
      <c r="F786" s="461"/>
      <c r="G786" s="461"/>
      <c r="H786" s="461"/>
      <c r="I786" s="463"/>
    </row>
    <row r="787" spans="2:9" x14ac:dyDescent="0.25">
      <c r="B787" s="461"/>
      <c r="C787" s="462"/>
      <c r="D787" s="462"/>
      <c r="E787" s="462"/>
      <c r="F787" s="461"/>
      <c r="G787" s="461"/>
      <c r="H787" s="461"/>
      <c r="I787" s="463"/>
    </row>
    <row r="788" spans="2:9" x14ac:dyDescent="0.25">
      <c r="B788" s="461"/>
      <c r="C788" s="462"/>
      <c r="D788" s="462"/>
      <c r="E788" s="462"/>
      <c r="F788" s="461"/>
      <c r="G788" s="461"/>
      <c r="H788" s="461"/>
      <c r="I788" s="463"/>
    </row>
    <row r="789" spans="2:9" x14ac:dyDescent="0.25">
      <c r="B789" s="461"/>
      <c r="C789" s="462"/>
      <c r="D789" s="462"/>
      <c r="E789" s="462"/>
      <c r="F789" s="461"/>
      <c r="G789" s="461"/>
      <c r="H789" s="461"/>
      <c r="I789" s="463"/>
    </row>
    <row r="790" spans="2:9" x14ac:dyDescent="0.25">
      <c r="B790" s="461"/>
      <c r="C790" s="462"/>
      <c r="D790" s="462"/>
      <c r="E790" s="462"/>
      <c r="F790" s="461"/>
      <c r="G790" s="461"/>
      <c r="H790" s="461"/>
      <c r="I790" s="463"/>
    </row>
    <row r="791" spans="2:9" x14ac:dyDescent="0.25">
      <c r="B791" s="461"/>
      <c r="C791" s="462"/>
      <c r="D791" s="462"/>
      <c r="E791" s="462"/>
      <c r="F791" s="461"/>
      <c r="G791" s="461"/>
      <c r="H791" s="461"/>
      <c r="I791" s="463"/>
    </row>
    <row r="792" spans="2:9" x14ac:dyDescent="0.25">
      <c r="B792" s="461"/>
      <c r="C792" s="462"/>
      <c r="D792" s="462"/>
      <c r="E792" s="462"/>
      <c r="F792" s="461"/>
      <c r="G792" s="461"/>
      <c r="H792" s="461"/>
      <c r="I792" s="463"/>
    </row>
    <row r="793" spans="2:9" x14ac:dyDescent="0.25">
      <c r="B793" s="461"/>
      <c r="C793" s="462"/>
      <c r="D793" s="462"/>
      <c r="E793" s="462"/>
      <c r="F793" s="461"/>
      <c r="G793" s="461"/>
      <c r="H793" s="461"/>
      <c r="I793" s="463"/>
    </row>
    <row r="794" spans="2:9" x14ac:dyDescent="0.25">
      <c r="B794" s="461"/>
      <c r="C794" s="462"/>
      <c r="D794" s="462"/>
      <c r="E794" s="462"/>
      <c r="F794" s="461"/>
      <c r="G794" s="461"/>
      <c r="H794" s="461"/>
      <c r="I794" s="463"/>
    </row>
    <row r="795" spans="2:9" x14ac:dyDescent="0.25">
      <c r="B795" s="461"/>
      <c r="C795" s="462"/>
      <c r="D795" s="462"/>
      <c r="E795" s="462"/>
      <c r="F795" s="461"/>
      <c r="G795" s="461"/>
      <c r="H795" s="461"/>
      <c r="I795" s="463"/>
    </row>
    <row r="796" spans="2:9" x14ac:dyDescent="0.25">
      <c r="B796" s="461"/>
      <c r="C796" s="462"/>
      <c r="D796" s="462"/>
      <c r="E796" s="462"/>
      <c r="F796" s="461"/>
      <c r="G796" s="461"/>
      <c r="H796" s="461"/>
      <c r="I796" s="463"/>
    </row>
    <row r="797" spans="2:9" x14ac:dyDescent="0.25">
      <c r="B797" s="461"/>
      <c r="C797" s="462"/>
      <c r="D797" s="462"/>
      <c r="E797" s="462"/>
      <c r="F797" s="461"/>
      <c r="G797" s="461"/>
      <c r="H797" s="461"/>
      <c r="I797" s="463"/>
    </row>
    <row r="798" spans="2:9" x14ac:dyDescent="0.25">
      <c r="B798" s="461"/>
      <c r="C798" s="462"/>
      <c r="D798" s="462"/>
      <c r="E798" s="462"/>
      <c r="F798" s="461"/>
      <c r="G798" s="461"/>
      <c r="H798" s="461"/>
      <c r="I798" s="463"/>
    </row>
    <row r="799" spans="2:9" x14ac:dyDescent="0.25">
      <c r="B799" s="461"/>
      <c r="C799" s="462"/>
      <c r="D799" s="462"/>
      <c r="E799" s="462"/>
      <c r="F799" s="461"/>
      <c r="G799" s="461"/>
      <c r="H799" s="461"/>
      <c r="I799" s="463"/>
    </row>
    <row r="800" spans="2:9" x14ac:dyDescent="0.25">
      <c r="B800" s="461"/>
      <c r="C800" s="462"/>
      <c r="D800" s="462"/>
      <c r="E800" s="462"/>
      <c r="F800" s="461"/>
      <c r="G800" s="461"/>
      <c r="H800" s="461"/>
      <c r="I800" s="463"/>
    </row>
    <row r="801" spans="2:9" x14ac:dyDescent="0.25">
      <c r="B801" s="461"/>
      <c r="C801" s="462"/>
      <c r="D801" s="462"/>
      <c r="E801" s="462"/>
      <c r="F801" s="461"/>
      <c r="G801" s="461"/>
      <c r="H801" s="461"/>
      <c r="I801" s="463"/>
    </row>
    <row r="802" spans="2:9" x14ac:dyDescent="0.25">
      <c r="B802" s="461"/>
      <c r="C802" s="462"/>
      <c r="D802" s="462"/>
      <c r="E802" s="462"/>
      <c r="F802" s="461"/>
      <c r="G802" s="461"/>
      <c r="H802" s="461"/>
      <c r="I802" s="463"/>
    </row>
    <row r="803" spans="2:9" x14ac:dyDescent="0.25">
      <c r="B803" s="461"/>
      <c r="C803" s="462"/>
      <c r="D803" s="462"/>
      <c r="E803" s="462"/>
      <c r="F803" s="461"/>
      <c r="G803" s="461"/>
      <c r="H803" s="461"/>
      <c r="I803" s="463"/>
    </row>
    <row r="804" spans="2:9" x14ac:dyDescent="0.25">
      <c r="B804" s="461"/>
      <c r="C804" s="462"/>
      <c r="D804" s="462"/>
      <c r="E804" s="462"/>
      <c r="F804" s="461"/>
      <c r="G804" s="461"/>
      <c r="H804" s="461"/>
      <c r="I804" s="463"/>
    </row>
    <row r="805" spans="2:9" x14ac:dyDescent="0.25">
      <c r="B805" s="461"/>
      <c r="C805" s="462"/>
      <c r="D805" s="462"/>
      <c r="E805" s="462"/>
      <c r="F805" s="461"/>
      <c r="G805" s="461"/>
      <c r="H805" s="461"/>
      <c r="I805" s="463"/>
    </row>
    <row r="806" spans="2:9" x14ac:dyDescent="0.25">
      <c r="B806" s="461"/>
      <c r="C806" s="462"/>
      <c r="D806" s="462"/>
      <c r="E806" s="462"/>
      <c r="F806" s="461"/>
      <c r="G806" s="461"/>
      <c r="H806" s="461"/>
      <c r="I806" s="463"/>
    </row>
    <row r="807" spans="2:9" x14ac:dyDescent="0.25">
      <c r="B807" s="461"/>
      <c r="C807" s="462"/>
      <c r="D807" s="462"/>
      <c r="E807" s="462"/>
      <c r="F807" s="461"/>
      <c r="G807" s="461"/>
      <c r="H807" s="461"/>
      <c r="I807" s="463"/>
    </row>
    <row r="808" spans="2:9" x14ac:dyDescent="0.25">
      <c r="B808" s="461"/>
      <c r="C808" s="462"/>
      <c r="D808" s="462"/>
      <c r="E808" s="462"/>
      <c r="F808" s="461"/>
      <c r="G808" s="461"/>
      <c r="H808" s="461"/>
      <c r="I808" s="463"/>
    </row>
    <row r="809" spans="2:9" x14ac:dyDescent="0.25">
      <c r="B809" s="461"/>
      <c r="C809" s="462"/>
      <c r="D809" s="462"/>
      <c r="E809" s="462"/>
      <c r="F809" s="461"/>
      <c r="G809" s="461"/>
      <c r="H809" s="461"/>
      <c r="I809" s="463"/>
    </row>
    <row r="810" spans="2:9" x14ac:dyDescent="0.25">
      <c r="B810" s="461"/>
      <c r="C810" s="462"/>
      <c r="D810" s="462"/>
      <c r="E810" s="462"/>
      <c r="F810" s="461"/>
      <c r="G810" s="461"/>
      <c r="H810" s="461"/>
      <c r="I810" s="463"/>
    </row>
    <row r="811" spans="2:9" x14ac:dyDescent="0.25">
      <c r="B811" s="461"/>
      <c r="C811" s="462"/>
      <c r="D811" s="462"/>
      <c r="E811" s="462"/>
      <c r="F811" s="461"/>
      <c r="G811" s="461"/>
      <c r="H811" s="461"/>
      <c r="I811" s="463"/>
    </row>
    <row r="812" spans="2:9" x14ac:dyDescent="0.25">
      <c r="B812" s="461"/>
      <c r="C812" s="462"/>
      <c r="D812" s="462"/>
      <c r="E812" s="462"/>
      <c r="F812" s="461"/>
      <c r="G812" s="461"/>
      <c r="H812" s="461"/>
      <c r="I812" s="463"/>
    </row>
    <row r="813" spans="2:9" x14ac:dyDescent="0.25">
      <c r="B813" s="461"/>
      <c r="C813" s="462"/>
      <c r="D813" s="462"/>
      <c r="E813" s="462"/>
      <c r="F813" s="461"/>
      <c r="G813" s="461"/>
      <c r="H813" s="461"/>
      <c r="I813" s="463"/>
    </row>
    <row r="814" spans="2:9" x14ac:dyDescent="0.25">
      <c r="B814" s="461"/>
      <c r="C814" s="462"/>
      <c r="D814" s="462"/>
      <c r="E814" s="462"/>
      <c r="F814" s="461"/>
      <c r="G814" s="461"/>
      <c r="H814" s="461"/>
      <c r="I814" s="463"/>
    </row>
    <row r="815" spans="2:9" x14ac:dyDescent="0.25">
      <c r="B815" s="461"/>
      <c r="C815" s="462"/>
      <c r="D815" s="462"/>
      <c r="E815" s="462"/>
      <c r="F815" s="461"/>
      <c r="G815" s="461"/>
      <c r="H815" s="461"/>
      <c r="I815" s="463"/>
    </row>
    <row r="816" spans="2:9" x14ac:dyDescent="0.25">
      <c r="B816" s="461"/>
      <c r="C816" s="462"/>
      <c r="D816" s="462"/>
      <c r="E816" s="462"/>
      <c r="F816" s="461"/>
      <c r="G816" s="461"/>
      <c r="H816" s="461"/>
      <c r="I816" s="463"/>
    </row>
    <row r="817" spans="2:9" x14ac:dyDescent="0.25">
      <c r="B817" s="461"/>
      <c r="C817" s="462"/>
      <c r="D817" s="462"/>
      <c r="E817" s="462"/>
      <c r="F817" s="461"/>
      <c r="G817" s="461"/>
      <c r="H817" s="461"/>
      <c r="I817" s="463"/>
    </row>
    <row r="818" spans="2:9" x14ac:dyDescent="0.25">
      <c r="B818" s="461"/>
      <c r="C818" s="462"/>
      <c r="D818" s="462"/>
      <c r="E818" s="462"/>
      <c r="F818" s="461"/>
      <c r="G818" s="461"/>
      <c r="H818" s="461"/>
      <c r="I818" s="463"/>
    </row>
    <row r="819" spans="2:9" x14ac:dyDescent="0.25">
      <c r="B819" s="461"/>
      <c r="C819" s="462"/>
      <c r="D819" s="462"/>
      <c r="E819" s="462"/>
      <c r="F819" s="461"/>
      <c r="G819" s="461"/>
      <c r="H819" s="461"/>
      <c r="I819" s="463"/>
    </row>
    <row r="820" spans="2:9" x14ac:dyDescent="0.25">
      <c r="B820" s="461"/>
      <c r="C820" s="462"/>
      <c r="D820" s="462"/>
      <c r="E820" s="462"/>
      <c r="F820" s="461"/>
      <c r="G820" s="461"/>
      <c r="H820" s="461"/>
      <c r="I820" s="463"/>
    </row>
    <row r="821" spans="2:9" x14ac:dyDescent="0.25">
      <c r="B821" s="461"/>
      <c r="C821" s="462"/>
      <c r="D821" s="462"/>
      <c r="E821" s="462"/>
      <c r="F821" s="461"/>
      <c r="G821" s="461"/>
      <c r="H821" s="461"/>
      <c r="I821" s="463"/>
    </row>
    <row r="822" spans="2:9" x14ac:dyDescent="0.25">
      <c r="B822" s="461"/>
      <c r="C822" s="462"/>
      <c r="D822" s="462"/>
      <c r="E822" s="462"/>
      <c r="F822" s="461"/>
      <c r="G822" s="461"/>
      <c r="H822" s="461"/>
      <c r="I822" s="463"/>
    </row>
    <row r="823" spans="2:9" x14ac:dyDescent="0.25">
      <c r="B823" s="461"/>
      <c r="C823" s="462"/>
      <c r="D823" s="462"/>
      <c r="E823" s="462"/>
      <c r="F823" s="461"/>
      <c r="G823" s="461"/>
      <c r="H823" s="461"/>
      <c r="I823" s="463"/>
    </row>
    <row r="824" spans="2:9" x14ac:dyDescent="0.25">
      <c r="B824" s="461"/>
      <c r="C824" s="462"/>
      <c r="D824" s="462"/>
      <c r="E824" s="462"/>
      <c r="F824" s="461"/>
      <c r="G824" s="461"/>
      <c r="H824" s="461"/>
      <c r="I824" s="463"/>
    </row>
    <row r="825" spans="2:9" x14ac:dyDescent="0.25">
      <c r="B825" s="461"/>
      <c r="C825" s="462"/>
      <c r="D825" s="462"/>
      <c r="E825" s="462"/>
      <c r="F825" s="461"/>
      <c r="G825" s="461"/>
      <c r="H825" s="461"/>
      <c r="I825" s="463"/>
    </row>
    <row r="826" spans="2:9" x14ac:dyDescent="0.25">
      <c r="B826" s="461"/>
      <c r="C826" s="462"/>
      <c r="D826" s="462"/>
      <c r="E826" s="462"/>
      <c r="F826" s="461"/>
      <c r="G826" s="461"/>
      <c r="H826" s="461"/>
      <c r="I826" s="463"/>
    </row>
    <row r="827" spans="2:9" x14ac:dyDescent="0.25">
      <c r="B827" s="461"/>
      <c r="C827" s="462"/>
      <c r="D827" s="462"/>
      <c r="E827" s="462"/>
      <c r="F827" s="461"/>
      <c r="G827" s="461"/>
      <c r="H827" s="461"/>
      <c r="I827" s="463"/>
    </row>
    <row r="828" spans="2:9" x14ac:dyDescent="0.25">
      <c r="B828" s="461"/>
      <c r="C828" s="462"/>
      <c r="D828" s="462"/>
      <c r="E828" s="462"/>
      <c r="F828" s="461"/>
      <c r="G828" s="461"/>
      <c r="H828" s="461"/>
      <c r="I828" s="463"/>
    </row>
    <row r="829" spans="2:9" x14ac:dyDescent="0.25">
      <c r="B829" s="461"/>
      <c r="C829" s="462"/>
      <c r="D829" s="462"/>
      <c r="E829" s="462"/>
      <c r="F829" s="461"/>
      <c r="G829" s="461"/>
      <c r="H829" s="461"/>
      <c r="I829" s="463"/>
    </row>
    <row r="830" spans="2:9" x14ac:dyDescent="0.25">
      <c r="B830" s="461"/>
      <c r="C830" s="462"/>
      <c r="D830" s="462"/>
      <c r="E830" s="462"/>
      <c r="F830" s="461"/>
      <c r="G830" s="461"/>
      <c r="H830" s="461"/>
      <c r="I830" s="463"/>
    </row>
    <row r="831" spans="2:9" x14ac:dyDescent="0.25">
      <c r="B831" s="461"/>
      <c r="C831" s="462"/>
      <c r="D831" s="462"/>
      <c r="E831" s="462"/>
      <c r="F831" s="461"/>
      <c r="G831" s="461"/>
      <c r="H831" s="461"/>
      <c r="I831" s="463"/>
    </row>
    <row r="832" spans="2:9" x14ac:dyDescent="0.25">
      <c r="B832" s="461"/>
      <c r="C832" s="462"/>
      <c r="D832" s="462"/>
      <c r="E832" s="462"/>
      <c r="F832" s="461"/>
      <c r="G832" s="461"/>
      <c r="H832" s="461"/>
      <c r="I832" s="463"/>
    </row>
    <row r="833" spans="2:9" x14ac:dyDescent="0.25">
      <c r="B833" s="461"/>
      <c r="C833" s="462"/>
      <c r="D833" s="462"/>
      <c r="E833" s="462"/>
      <c r="F833" s="461"/>
      <c r="G833" s="461"/>
      <c r="H833" s="461"/>
      <c r="I833" s="463"/>
    </row>
    <row r="834" spans="2:9" x14ac:dyDescent="0.25">
      <c r="B834" s="461"/>
      <c r="C834" s="462"/>
      <c r="D834" s="462"/>
      <c r="E834" s="462"/>
      <c r="F834" s="461"/>
      <c r="G834" s="461"/>
      <c r="H834" s="461"/>
      <c r="I834" s="463"/>
    </row>
    <row r="835" spans="2:9" x14ac:dyDescent="0.25">
      <c r="B835" s="461"/>
      <c r="C835" s="462"/>
      <c r="D835" s="462"/>
      <c r="E835" s="462"/>
      <c r="F835" s="461"/>
      <c r="G835" s="461"/>
      <c r="H835" s="461"/>
      <c r="I835" s="463"/>
    </row>
    <row r="836" spans="2:9" x14ac:dyDescent="0.25">
      <c r="B836" s="461"/>
      <c r="C836" s="462"/>
      <c r="D836" s="462"/>
      <c r="E836" s="462"/>
      <c r="F836" s="461"/>
      <c r="G836" s="461"/>
      <c r="H836" s="461"/>
      <c r="I836" s="463"/>
    </row>
    <row r="837" spans="2:9" x14ac:dyDescent="0.25">
      <c r="B837" s="461"/>
      <c r="C837" s="462"/>
      <c r="D837" s="462"/>
      <c r="E837" s="462"/>
      <c r="F837" s="461"/>
      <c r="G837" s="461"/>
      <c r="H837" s="461"/>
      <c r="I837" s="463"/>
    </row>
    <row r="838" spans="2:9" x14ac:dyDescent="0.25">
      <c r="B838" s="461"/>
      <c r="C838" s="462"/>
      <c r="D838" s="462"/>
      <c r="E838" s="462"/>
      <c r="F838" s="461"/>
      <c r="G838" s="461"/>
      <c r="H838" s="461"/>
      <c r="I838" s="463"/>
    </row>
    <row r="839" spans="2:9" x14ac:dyDescent="0.25">
      <c r="B839" s="461"/>
      <c r="C839" s="462"/>
      <c r="D839" s="462"/>
      <c r="E839" s="462"/>
      <c r="F839" s="461"/>
      <c r="G839" s="461"/>
      <c r="H839" s="461"/>
      <c r="I839" s="463"/>
    </row>
    <row r="840" spans="2:9" x14ac:dyDescent="0.25">
      <c r="B840" s="461"/>
      <c r="C840" s="462"/>
      <c r="D840" s="462"/>
      <c r="E840" s="462"/>
      <c r="F840" s="461"/>
      <c r="G840" s="461"/>
      <c r="H840" s="461"/>
      <c r="I840" s="463"/>
    </row>
    <row r="841" spans="2:9" x14ac:dyDescent="0.25">
      <c r="B841" s="461"/>
      <c r="C841" s="462"/>
      <c r="D841" s="462"/>
      <c r="E841" s="462"/>
      <c r="F841" s="461"/>
      <c r="G841" s="461"/>
      <c r="H841" s="461"/>
      <c r="I841" s="463"/>
    </row>
    <row r="842" spans="2:9" x14ac:dyDescent="0.25">
      <c r="B842" s="461"/>
      <c r="C842" s="462"/>
      <c r="D842" s="462"/>
      <c r="E842" s="462"/>
      <c r="F842" s="461"/>
      <c r="G842" s="461"/>
      <c r="H842" s="461"/>
      <c r="I842" s="463"/>
    </row>
    <row r="843" spans="2:9" x14ac:dyDescent="0.25">
      <c r="B843" s="461"/>
      <c r="C843" s="462"/>
      <c r="D843" s="462"/>
      <c r="E843" s="462"/>
      <c r="F843" s="461"/>
      <c r="G843" s="461"/>
      <c r="H843" s="461"/>
      <c r="I843" s="463"/>
    </row>
    <row r="844" spans="2:9" x14ac:dyDescent="0.25">
      <c r="B844" s="461"/>
      <c r="C844" s="462"/>
      <c r="D844" s="462"/>
      <c r="E844" s="462"/>
      <c r="F844" s="461"/>
      <c r="G844" s="461"/>
      <c r="H844" s="461"/>
      <c r="I844" s="463"/>
    </row>
    <row r="845" spans="2:9" x14ac:dyDescent="0.25">
      <c r="B845" s="461"/>
      <c r="C845" s="462"/>
      <c r="D845" s="462"/>
      <c r="E845" s="462"/>
      <c r="F845" s="461"/>
      <c r="G845" s="461"/>
      <c r="H845" s="461"/>
      <c r="I845" s="463"/>
    </row>
    <row r="846" spans="2:9" x14ac:dyDescent="0.25">
      <c r="B846" s="461"/>
      <c r="C846" s="462"/>
      <c r="D846" s="462"/>
      <c r="E846" s="462"/>
      <c r="F846" s="461"/>
      <c r="G846" s="461"/>
      <c r="H846" s="461"/>
      <c r="I846" s="463"/>
    </row>
    <row r="847" spans="2:9" x14ac:dyDescent="0.25">
      <c r="B847" s="461"/>
      <c r="C847" s="462"/>
      <c r="D847" s="462"/>
      <c r="E847" s="462"/>
      <c r="F847" s="461"/>
      <c r="G847" s="461"/>
      <c r="H847" s="461"/>
      <c r="I847" s="463"/>
    </row>
    <row r="848" spans="2:9" x14ac:dyDescent="0.25">
      <c r="B848" s="461"/>
      <c r="C848" s="462"/>
      <c r="D848" s="462"/>
      <c r="E848" s="462"/>
      <c r="F848" s="461"/>
      <c r="G848" s="461"/>
      <c r="H848" s="461"/>
      <c r="I848" s="463"/>
    </row>
    <row r="849" spans="2:9" x14ac:dyDescent="0.25">
      <c r="B849" s="461"/>
      <c r="C849" s="462"/>
      <c r="D849" s="462"/>
      <c r="E849" s="462"/>
      <c r="F849" s="461"/>
      <c r="G849" s="461"/>
      <c r="H849" s="461"/>
      <c r="I849" s="463"/>
    </row>
    <row r="850" spans="2:9" x14ac:dyDescent="0.25">
      <c r="B850" s="461"/>
      <c r="C850" s="462"/>
      <c r="D850" s="462"/>
      <c r="E850" s="462"/>
      <c r="F850" s="461"/>
      <c r="G850" s="461"/>
      <c r="H850" s="461"/>
      <c r="I850" s="463"/>
    </row>
    <row r="851" spans="2:9" x14ac:dyDescent="0.25">
      <c r="B851" s="461"/>
      <c r="C851" s="462"/>
      <c r="D851" s="462"/>
      <c r="E851" s="462"/>
      <c r="F851" s="461"/>
      <c r="G851" s="461"/>
      <c r="H851" s="461"/>
      <c r="I851" s="463"/>
    </row>
    <row r="852" spans="2:9" x14ac:dyDescent="0.25">
      <c r="B852" s="461"/>
      <c r="C852" s="462"/>
      <c r="D852" s="462"/>
      <c r="E852" s="462"/>
      <c r="F852" s="461"/>
      <c r="G852" s="461"/>
      <c r="H852" s="461"/>
      <c r="I852" s="463"/>
    </row>
    <row r="853" spans="2:9" x14ac:dyDescent="0.25">
      <c r="B853" s="461"/>
      <c r="C853" s="462"/>
      <c r="D853" s="462"/>
      <c r="E853" s="462"/>
      <c r="F853" s="461"/>
      <c r="G853" s="461"/>
      <c r="H853" s="461"/>
      <c r="I853" s="463"/>
    </row>
    <row r="854" spans="2:9" x14ac:dyDescent="0.25">
      <c r="B854" s="461"/>
      <c r="C854" s="462"/>
      <c r="D854" s="462"/>
      <c r="E854" s="462"/>
      <c r="F854" s="461"/>
      <c r="G854" s="461"/>
      <c r="H854" s="461"/>
      <c r="I854" s="463"/>
    </row>
    <row r="855" spans="2:9" x14ac:dyDescent="0.25">
      <c r="B855" s="461"/>
      <c r="C855" s="462"/>
      <c r="D855" s="462"/>
      <c r="E855" s="462"/>
      <c r="F855" s="461"/>
      <c r="G855" s="461"/>
      <c r="H855" s="461"/>
      <c r="I855" s="463"/>
    </row>
    <row r="856" spans="2:9" x14ac:dyDescent="0.25">
      <c r="B856" s="461"/>
      <c r="C856" s="462"/>
      <c r="D856" s="462"/>
      <c r="E856" s="462"/>
      <c r="F856" s="461"/>
      <c r="G856" s="461"/>
      <c r="H856" s="461"/>
      <c r="I856" s="463"/>
    </row>
    <row r="857" spans="2:9" x14ac:dyDescent="0.25">
      <c r="B857" s="461"/>
      <c r="C857" s="462"/>
      <c r="D857" s="462"/>
      <c r="E857" s="462"/>
      <c r="F857" s="461"/>
      <c r="G857" s="461"/>
      <c r="H857" s="461"/>
      <c r="I857" s="463"/>
    </row>
    <row r="858" spans="2:9" x14ac:dyDescent="0.25">
      <c r="B858" s="461"/>
      <c r="C858" s="462"/>
      <c r="D858" s="462"/>
      <c r="E858" s="462"/>
      <c r="F858" s="461"/>
      <c r="G858" s="461"/>
      <c r="H858" s="461"/>
      <c r="I858" s="463"/>
    </row>
    <row r="859" spans="2:9" x14ac:dyDescent="0.25">
      <c r="B859" s="461"/>
      <c r="C859" s="462"/>
      <c r="D859" s="462"/>
      <c r="E859" s="462"/>
      <c r="F859" s="461"/>
      <c r="G859" s="461"/>
      <c r="H859" s="461"/>
      <c r="I859" s="463"/>
    </row>
    <row r="860" spans="2:9" x14ac:dyDescent="0.25">
      <c r="B860" s="461"/>
      <c r="C860" s="462"/>
      <c r="D860" s="462"/>
      <c r="E860" s="462"/>
      <c r="F860" s="461"/>
      <c r="G860" s="461"/>
      <c r="H860" s="461"/>
      <c r="I860" s="463"/>
    </row>
    <row r="861" spans="2:9" x14ac:dyDescent="0.25">
      <c r="B861" s="461"/>
      <c r="C861" s="462"/>
      <c r="D861" s="462"/>
      <c r="E861" s="462"/>
      <c r="F861" s="461"/>
      <c r="G861" s="461"/>
      <c r="H861" s="461"/>
      <c r="I861" s="463"/>
    </row>
    <row r="862" spans="2:9" x14ac:dyDescent="0.25">
      <c r="B862" s="461"/>
      <c r="C862" s="462"/>
      <c r="D862" s="462"/>
      <c r="E862" s="462"/>
      <c r="F862" s="461"/>
      <c r="G862" s="461"/>
      <c r="H862" s="461"/>
      <c r="I862" s="463"/>
    </row>
    <row r="863" spans="2:9" x14ac:dyDescent="0.25">
      <c r="B863" s="461"/>
      <c r="C863" s="462"/>
      <c r="D863" s="462"/>
      <c r="E863" s="462"/>
      <c r="F863" s="461"/>
      <c r="G863" s="461"/>
      <c r="H863" s="461"/>
      <c r="I863" s="463"/>
    </row>
    <row r="864" spans="2:9" x14ac:dyDescent="0.25">
      <c r="B864" s="461"/>
      <c r="C864" s="462"/>
      <c r="D864" s="462"/>
      <c r="E864" s="462"/>
      <c r="F864" s="461"/>
      <c r="G864" s="461"/>
      <c r="H864" s="461"/>
      <c r="I864" s="463"/>
    </row>
    <row r="865" spans="2:9" x14ac:dyDescent="0.25">
      <c r="B865" s="461"/>
      <c r="C865" s="462"/>
      <c r="D865" s="462"/>
      <c r="E865" s="462"/>
      <c r="F865" s="461"/>
      <c r="G865" s="461"/>
      <c r="H865" s="461"/>
      <c r="I865" s="463"/>
    </row>
    <row r="866" spans="2:9" x14ac:dyDescent="0.25">
      <c r="B866" s="461"/>
      <c r="C866" s="462"/>
      <c r="D866" s="462"/>
      <c r="E866" s="462"/>
      <c r="F866" s="461"/>
      <c r="G866" s="461"/>
      <c r="H866" s="461"/>
      <c r="I866" s="463"/>
    </row>
    <row r="867" spans="2:9" x14ac:dyDescent="0.25">
      <c r="B867" s="461"/>
      <c r="C867" s="462"/>
      <c r="D867" s="462"/>
      <c r="E867" s="462"/>
      <c r="F867" s="461"/>
      <c r="G867" s="461"/>
      <c r="H867" s="461"/>
      <c r="I867" s="463"/>
    </row>
    <row r="868" spans="2:9" x14ac:dyDescent="0.25">
      <c r="B868" s="461"/>
      <c r="C868" s="462"/>
      <c r="D868" s="462"/>
      <c r="E868" s="462"/>
      <c r="F868" s="461"/>
      <c r="G868" s="461"/>
      <c r="H868" s="461"/>
      <c r="I868" s="463"/>
    </row>
    <row r="869" spans="2:9" x14ac:dyDescent="0.25">
      <c r="B869" s="461"/>
      <c r="C869" s="462"/>
      <c r="D869" s="462"/>
      <c r="E869" s="462"/>
      <c r="F869" s="461"/>
      <c r="G869" s="461"/>
      <c r="H869" s="461"/>
      <c r="I869" s="463"/>
    </row>
    <row r="870" spans="2:9" x14ac:dyDescent="0.25">
      <c r="B870" s="461"/>
      <c r="C870" s="462"/>
      <c r="D870" s="462"/>
      <c r="E870" s="462"/>
      <c r="F870" s="461"/>
      <c r="G870" s="461"/>
      <c r="H870" s="461"/>
      <c r="I870" s="463"/>
    </row>
    <row r="871" spans="2:9" x14ac:dyDescent="0.25">
      <c r="B871" s="461"/>
      <c r="C871" s="462"/>
      <c r="D871" s="462"/>
      <c r="E871" s="462"/>
      <c r="F871" s="461"/>
      <c r="G871" s="461"/>
      <c r="H871" s="461"/>
      <c r="I871" s="463"/>
    </row>
    <row r="872" spans="2:9" x14ac:dyDescent="0.25">
      <c r="B872" s="461"/>
      <c r="C872" s="462"/>
      <c r="D872" s="462"/>
      <c r="E872" s="462"/>
      <c r="F872" s="461"/>
      <c r="G872" s="461"/>
      <c r="H872" s="461"/>
      <c r="I872" s="463"/>
    </row>
    <row r="873" spans="2:9" x14ac:dyDescent="0.25">
      <c r="B873" s="461"/>
      <c r="C873" s="462"/>
      <c r="D873" s="462"/>
      <c r="E873" s="462"/>
      <c r="F873" s="461"/>
      <c r="G873" s="461"/>
      <c r="H873" s="461"/>
      <c r="I873" s="463"/>
    </row>
    <row r="874" spans="2:9" x14ac:dyDescent="0.25">
      <c r="B874" s="461"/>
      <c r="C874" s="462"/>
      <c r="D874" s="462"/>
      <c r="E874" s="462"/>
      <c r="F874" s="461"/>
      <c r="G874" s="461"/>
      <c r="H874" s="461"/>
      <c r="I874" s="463"/>
    </row>
    <row r="875" spans="2:9" x14ac:dyDescent="0.25">
      <c r="B875" s="461"/>
      <c r="C875" s="462"/>
      <c r="D875" s="462"/>
      <c r="E875" s="462"/>
      <c r="F875" s="461"/>
      <c r="G875" s="461"/>
      <c r="H875" s="461"/>
      <c r="I875" s="463"/>
    </row>
    <row r="876" spans="2:9" x14ac:dyDescent="0.25">
      <c r="B876" s="461"/>
      <c r="C876" s="462"/>
      <c r="D876" s="462"/>
      <c r="E876" s="462"/>
      <c r="F876" s="461"/>
      <c r="G876" s="461"/>
      <c r="H876" s="461"/>
      <c r="I876" s="463"/>
    </row>
    <row r="877" spans="2:9" x14ac:dyDescent="0.25">
      <c r="B877" s="461"/>
      <c r="C877" s="462"/>
      <c r="D877" s="462"/>
      <c r="E877" s="462"/>
      <c r="F877" s="461"/>
      <c r="G877" s="461"/>
      <c r="H877" s="461"/>
      <c r="I877" s="463"/>
    </row>
    <row r="878" spans="2:9" x14ac:dyDescent="0.25">
      <c r="B878" s="461"/>
      <c r="C878" s="462"/>
      <c r="D878" s="462"/>
      <c r="E878" s="462"/>
      <c r="F878" s="461"/>
      <c r="G878" s="461"/>
      <c r="H878" s="461"/>
      <c r="I878" s="463"/>
    </row>
    <row r="879" spans="2:9" x14ac:dyDescent="0.25">
      <c r="B879" s="461"/>
      <c r="C879" s="462"/>
      <c r="D879" s="462"/>
      <c r="E879" s="462"/>
      <c r="F879" s="461"/>
      <c r="G879" s="461"/>
      <c r="H879" s="461"/>
      <c r="I879" s="463"/>
    </row>
    <row r="880" spans="2:9" x14ac:dyDescent="0.25">
      <c r="B880" s="461"/>
      <c r="C880" s="462"/>
      <c r="D880" s="462"/>
      <c r="E880" s="462"/>
      <c r="F880" s="461"/>
      <c r="G880" s="461"/>
      <c r="H880" s="461"/>
      <c r="I880" s="463"/>
    </row>
    <row r="881" spans="2:9" x14ac:dyDescent="0.25">
      <c r="B881" s="461"/>
      <c r="C881" s="462"/>
      <c r="D881" s="462"/>
      <c r="E881" s="462"/>
      <c r="F881" s="461"/>
      <c r="G881" s="461"/>
      <c r="H881" s="461"/>
      <c r="I881" s="463"/>
    </row>
    <row r="882" spans="2:9" x14ac:dyDescent="0.25">
      <c r="B882" s="461"/>
      <c r="C882" s="462"/>
      <c r="D882" s="462"/>
      <c r="E882" s="462"/>
      <c r="F882" s="461"/>
      <c r="G882" s="461"/>
      <c r="H882" s="461"/>
      <c r="I882" s="463"/>
    </row>
    <row r="883" spans="2:9" x14ac:dyDescent="0.25">
      <c r="B883" s="461"/>
      <c r="C883" s="462"/>
      <c r="D883" s="462"/>
      <c r="E883" s="462"/>
      <c r="F883" s="461"/>
      <c r="G883" s="461"/>
      <c r="H883" s="461"/>
      <c r="I883" s="463"/>
    </row>
    <row r="884" spans="2:9" x14ac:dyDescent="0.25">
      <c r="B884" s="461"/>
      <c r="C884" s="462"/>
      <c r="D884" s="462"/>
      <c r="E884" s="462"/>
      <c r="F884" s="461"/>
      <c r="G884" s="461"/>
      <c r="H884" s="461"/>
      <c r="I884" s="463"/>
    </row>
    <row r="885" spans="2:9" x14ac:dyDescent="0.25">
      <c r="B885" s="461"/>
      <c r="C885" s="462"/>
      <c r="D885" s="462"/>
      <c r="E885" s="462"/>
      <c r="F885" s="461"/>
      <c r="G885" s="461"/>
      <c r="H885" s="461"/>
      <c r="I885" s="463"/>
    </row>
    <row r="886" spans="2:9" x14ac:dyDescent="0.25">
      <c r="B886" s="461"/>
      <c r="C886" s="462"/>
      <c r="D886" s="462"/>
      <c r="E886" s="462"/>
      <c r="F886" s="461"/>
      <c r="G886" s="461"/>
      <c r="H886" s="461"/>
      <c r="I886" s="463"/>
    </row>
    <row r="887" spans="2:9" x14ac:dyDescent="0.25">
      <c r="B887" s="461"/>
      <c r="C887" s="462"/>
      <c r="D887" s="462"/>
      <c r="E887" s="462"/>
      <c r="F887" s="461"/>
      <c r="G887" s="461"/>
      <c r="H887" s="461"/>
      <c r="I887" s="463"/>
    </row>
    <row r="888" spans="2:9" x14ac:dyDescent="0.25">
      <c r="B888" s="461"/>
      <c r="C888" s="462"/>
      <c r="D888" s="462"/>
      <c r="E888" s="462"/>
      <c r="F888" s="461"/>
      <c r="G888" s="461"/>
      <c r="H888" s="461"/>
      <c r="I888" s="463"/>
    </row>
    <row r="889" spans="2:9" x14ac:dyDescent="0.25">
      <c r="B889" s="461"/>
      <c r="C889" s="462"/>
      <c r="D889" s="462"/>
      <c r="E889" s="462"/>
      <c r="F889" s="461"/>
      <c r="G889" s="461"/>
      <c r="H889" s="461"/>
      <c r="I889" s="463"/>
    </row>
    <row r="890" spans="2:9" x14ac:dyDescent="0.25">
      <c r="B890" s="461"/>
      <c r="C890" s="462"/>
      <c r="D890" s="462"/>
      <c r="E890" s="462"/>
      <c r="F890" s="461"/>
      <c r="G890" s="461"/>
      <c r="H890" s="461"/>
      <c r="I890" s="463"/>
    </row>
    <row r="891" spans="2:9" x14ac:dyDescent="0.25">
      <c r="B891" s="461"/>
      <c r="C891" s="462"/>
      <c r="D891" s="462"/>
      <c r="E891" s="462"/>
      <c r="F891" s="461"/>
      <c r="G891" s="461"/>
      <c r="H891" s="461"/>
      <c r="I891" s="463"/>
    </row>
    <row r="892" spans="2:9" x14ac:dyDescent="0.25">
      <c r="B892" s="461"/>
      <c r="C892" s="462"/>
      <c r="D892" s="462"/>
      <c r="E892" s="462"/>
      <c r="F892" s="461"/>
      <c r="G892" s="461"/>
      <c r="H892" s="461"/>
      <c r="I892" s="463"/>
    </row>
    <row r="893" spans="2:9" x14ac:dyDescent="0.25">
      <c r="B893" s="461"/>
      <c r="C893" s="462"/>
      <c r="D893" s="462"/>
      <c r="E893" s="462"/>
      <c r="F893" s="461"/>
      <c r="G893" s="461"/>
      <c r="H893" s="461"/>
      <c r="I893" s="463"/>
    </row>
    <row r="894" spans="2:9" x14ac:dyDescent="0.25">
      <c r="B894" s="461"/>
      <c r="C894" s="462"/>
      <c r="D894" s="462"/>
      <c r="E894" s="462"/>
      <c r="F894" s="461"/>
      <c r="G894" s="461"/>
      <c r="H894" s="461"/>
      <c r="I894" s="463"/>
    </row>
    <row r="895" spans="2:9" x14ac:dyDescent="0.25">
      <c r="B895" s="461"/>
      <c r="C895" s="462"/>
      <c r="D895" s="462"/>
      <c r="E895" s="462"/>
      <c r="F895" s="461"/>
      <c r="G895" s="461"/>
      <c r="H895" s="461"/>
      <c r="I895" s="463"/>
    </row>
    <row r="896" spans="2:9" x14ac:dyDescent="0.25">
      <c r="B896" s="461"/>
      <c r="C896" s="462"/>
      <c r="D896" s="462"/>
      <c r="E896" s="462"/>
      <c r="F896" s="461"/>
      <c r="G896" s="461"/>
      <c r="H896" s="461"/>
      <c r="I896" s="463"/>
    </row>
    <row r="897" spans="2:9" x14ac:dyDescent="0.25">
      <c r="B897" s="461"/>
      <c r="C897" s="462"/>
      <c r="D897" s="462"/>
      <c r="E897" s="462"/>
      <c r="F897" s="461"/>
      <c r="G897" s="461"/>
      <c r="H897" s="461"/>
      <c r="I897" s="463"/>
    </row>
    <row r="898" spans="2:9" x14ac:dyDescent="0.25">
      <c r="B898" s="461"/>
      <c r="C898" s="462"/>
      <c r="D898" s="462"/>
      <c r="E898" s="462"/>
      <c r="F898" s="461"/>
      <c r="G898" s="461"/>
      <c r="H898" s="461"/>
      <c r="I898" s="463"/>
    </row>
    <row r="899" spans="2:9" x14ac:dyDescent="0.25">
      <c r="B899" s="461"/>
      <c r="C899" s="462"/>
      <c r="D899" s="462"/>
      <c r="E899" s="462"/>
      <c r="F899" s="461"/>
      <c r="G899" s="461"/>
      <c r="H899" s="461"/>
      <c r="I899" s="463"/>
    </row>
    <row r="900" spans="2:9" x14ac:dyDescent="0.25">
      <c r="B900" s="461"/>
      <c r="C900" s="462"/>
      <c r="D900" s="462"/>
      <c r="E900" s="462"/>
      <c r="F900" s="461"/>
      <c r="G900" s="461"/>
      <c r="H900" s="461"/>
      <c r="I900" s="463"/>
    </row>
    <row r="901" spans="2:9" x14ac:dyDescent="0.25">
      <c r="B901" s="461"/>
      <c r="C901" s="462"/>
      <c r="D901" s="462"/>
      <c r="E901" s="462"/>
      <c r="F901" s="461"/>
      <c r="G901" s="461"/>
      <c r="H901" s="461"/>
      <c r="I901" s="463"/>
    </row>
    <row r="902" spans="2:9" x14ac:dyDescent="0.25">
      <c r="B902" s="461"/>
      <c r="C902" s="462"/>
      <c r="D902" s="462"/>
      <c r="E902" s="462"/>
      <c r="F902" s="461"/>
      <c r="G902" s="461"/>
      <c r="H902" s="461"/>
      <c r="I902" s="463"/>
    </row>
    <row r="903" spans="2:9" x14ac:dyDescent="0.25">
      <c r="B903" s="461"/>
      <c r="C903" s="462"/>
      <c r="D903" s="462"/>
      <c r="E903" s="462"/>
      <c r="F903" s="461"/>
      <c r="G903" s="461"/>
      <c r="H903" s="461"/>
      <c r="I903" s="463"/>
    </row>
    <row r="904" spans="2:9" x14ac:dyDescent="0.25">
      <c r="B904" s="461"/>
      <c r="C904" s="462"/>
      <c r="D904" s="462"/>
      <c r="E904" s="462"/>
      <c r="F904" s="461"/>
      <c r="G904" s="461"/>
      <c r="H904" s="461"/>
      <c r="I904" s="463"/>
    </row>
    <row r="905" spans="2:9" x14ac:dyDescent="0.25">
      <c r="B905" s="461"/>
      <c r="C905" s="462"/>
      <c r="D905" s="462"/>
      <c r="E905" s="462"/>
      <c r="F905" s="461"/>
      <c r="G905" s="461"/>
      <c r="H905" s="461"/>
      <c r="I905" s="463"/>
    </row>
    <row r="906" spans="2:9" x14ac:dyDescent="0.25">
      <c r="B906" s="461"/>
      <c r="C906" s="462"/>
      <c r="D906" s="462"/>
      <c r="E906" s="462"/>
      <c r="F906" s="461"/>
      <c r="G906" s="461"/>
      <c r="H906" s="461"/>
      <c r="I906" s="463"/>
    </row>
    <row r="907" spans="2:9" x14ac:dyDescent="0.25">
      <c r="B907" s="461"/>
      <c r="C907" s="462"/>
      <c r="D907" s="462"/>
      <c r="E907" s="462"/>
      <c r="F907" s="461"/>
      <c r="G907" s="461"/>
      <c r="H907" s="461"/>
      <c r="I907" s="463"/>
    </row>
    <row r="908" spans="2:9" x14ac:dyDescent="0.25">
      <c r="B908" s="461"/>
      <c r="C908" s="462"/>
      <c r="D908" s="462"/>
      <c r="E908" s="462"/>
      <c r="F908" s="461"/>
      <c r="G908" s="461"/>
      <c r="H908" s="461"/>
      <c r="I908" s="463"/>
    </row>
    <row r="909" spans="2:9" x14ac:dyDescent="0.25">
      <c r="B909" s="461"/>
      <c r="C909" s="462"/>
      <c r="D909" s="462"/>
      <c r="E909" s="462"/>
      <c r="F909" s="461"/>
      <c r="G909" s="461"/>
      <c r="H909" s="461"/>
      <c r="I909" s="463"/>
    </row>
    <row r="910" spans="2:9" x14ac:dyDescent="0.25">
      <c r="B910" s="461"/>
      <c r="C910" s="462"/>
      <c r="D910" s="462"/>
      <c r="E910" s="462"/>
      <c r="F910" s="461"/>
      <c r="G910" s="461"/>
      <c r="H910" s="461"/>
      <c r="I910" s="463"/>
    </row>
    <row r="911" spans="2:9" x14ac:dyDescent="0.25">
      <c r="B911" s="461"/>
      <c r="C911" s="462"/>
      <c r="D911" s="462"/>
      <c r="E911" s="462"/>
      <c r="F911" s="461"/>
      <c r="G911" s="461"/>
      <c r="H911" s="461"/>
      <c r="I911" s="463"/>
    </row>
    <row r="912" spans="2:9" x14ac:dyDescent="0.25">
      <c r="B912" s="461"/>
      <c r="C912" s="462"/>
      <c r="D912" s="462"/>
      <c r="E912" s="462"/>
      <c r="F912" s="461"/>
      <c r="G912" s="461"/>
      <c r="H912" s="461"/>
      <c r="I912" s="463"/>
    </row>
    <row r="913" spans="2:9" x14ac:dyDescent="0.25">
      <c r="B913" s="461"/>
      <c r="C913" s="462"/>
      <c r="D913" s="462"/>
      <c r="E913" s="462"/>
      <c r="F913" s="461"/>
      <c r="G913" s="461"/>
      <c r="H913" s="461"/>
      <c r="I913" s="463"/>
    </row>
    <row r="914" spans="2:9" x14ac:dyDescent="0.25">
      <c r="B914" s="461"/>
      <c r="C914" s="462"/>
      <c r="D914" s="462"/>
      <c r="E914" s="462"/>
      <c r="F914" s="461"/>
      <c r="G914" s="461"/>
      <c r="H914" s="461"/>
      <c r="I914" s="463"/>
    </row>
    <row r="915" spans="2:9" x14ac:dyDescent="0.25">
      <c r="B915" s="461"/>
      <c r="C915" s="462"/>
      <c r="D915" s="462"/>
      <c r="E915" s="462"/>
      <c r="F915" s="461"/>
      <c r="G915" s="461"/>
      <c r="H915" s="461"/>
      <c r="I915" s="463"/>
    </row>
    <row r="916" spans="2:9" x14ac:dyDescent="0.25">
      <c r="B916" s="461"/>
      <c r="C916" s="462"/>
      <c r="D916" s="462"/>
      <c r="E916" s="462"/>
      <c r="F916" s="461"/>
      <c r="G916" s="461"/>
      <c r="H916" s="461"/>
      <c r="I916" s="463"/>
    </row>
    <row r="917" spans="2:9" x14ac:dyDescent="0.25">
      <c r="B917" s="461"/>
      <c r="C917" s="462"/>
      <c r="D917" s="462"/>
      <c r="E917" s="462"/>
      <c r="F917" s="461"/>
      <c r="G917" s="461"/>
      <c r="H917" s="461"/>
      <c r="I917" s="463"/>
    </row>
    <row r="918" spans="2:9" x14ac:dyDescent="0.25">
      <c r="B918" s="461"/>
      <c r="C918" s="462"/>
      <c r="D918" s="462"/>
      <c r="E918" s="462"/>
      <c r="F918" s="461"/>
      <c r="G918" s="461"/>
      <c r="H918" s="461"/>
      <c r="I918" s="463"/>
    </row>
    <row r="919" spans="2:9" x14ac:dyDescent="0.25">
      <c r="B919" s="461"/>
      <c r="C919" s="462"/>
      <c r="D919" s="462"/>
      <c r="E919" s="462"/>
      <c r="F919" s="461"/>
      <c r="G919" s="461"/>
      <c r="H919" s="461"/>
      <c r="I919" s="463"/>
    </row>
    <row r="920" spans="2:9" x14ac:dyDescent="0.25">
      <c r="B920" s="461"/>
      <c r="C920" s="462"/>
      <c r="D920" s="462"/>
      <c r="E920" s="462"/>
      <c r="F920" s="461"/>
      <c r="G920" s="461"/>
      <c r="H920" s="461"/>
      <c r="I920" s="463"/>
    </row>
    <row r="921" spans="2:9" x14ac:dyDescent="0.25">
      <c r="B921" s="461"/>
      <c r="C921" s="462"/>
      <c r="D921" s="462"/>
      <c r="E921" s="462"/>
      <c r="F921" s="461"/>
      <c r="G921" s="461"/>
      <c r="H921" s="461"/>
      <c r="I921" s="463"/>
    </row>
    <row r="922" spans="2:9" x14ac:dyDescent="0.25">
      <c r="B922" s="461"/>
      <c r="C922" s="462"/>
      <c r="D922" s="462"/>
      <c r="E922" s="462"/>
      <c r="F922" s="461"/>
      <c r="G922" s="461"/>
      <c r="H922" s="461"/>
      <c r="I922" s="463"/>
    </row>
    <row r="923" spans="2:9" x14ac:dyDescent="0.25">
      <c r="B923" s="461"/>
      <c r="C923" s="462"/>
      <c r="D923" s="462"/>
      <c r="E923" s="462"/>
      <c r="F923" s="461"/>
      <c r="G923" s="461"/>
      <c r="H923" s="461"/>
      <c r="I923" s="463"/>
    </row>
    <row r="924" spans="2:9" x14ac:dyDescent="0.25">
      <c r="B924" s="461"/>
      <c r="C924" s="462"/>
      <c r="D924" s="462"/>
      <c r="E924" s="462"/>
      <c r="F924" s="461"/>
      <c r="G924" s="461"/>
      <c r="H924" s="461"/>
      <c r="I924" s="463"/>
    </row>
    <row r="925" spans="2:9" x14ac:dyDescent="0.25">
      <c r="B925" s="461"/>
      <c r="C925" s="462"/>
      <c r="D925" s="462"/>
      <c r="E925" s="462"/>
      <c r="F925" s="461"/>
      <c r="G925" s="461"/>
      <c r="H925" s="461"/>
      <c r="I925" s="463"/>
    </row>
    <row r="926" spans="2:9" x14ac:dyDescent="0.25">
      <c r="B926" s="461"/>
      <c r="C926" s="462"/>
      <c r="D926" s="462"/>
      <c r="E926" s="462"/>
      <c r="F926" s="461"/>
      <c r="G926" s="461"/>
      <c r="H926" s="461"/>
      <c r="I926" s="463"/>
    </row>
    <row r="927" spans="2:9" x14ac:dyDescent="0.25">
      <c r="B927" s="461"/>
      <c r="C927" s="462"/>
      <c r="D927" s="462"/>
      <c r="E927" s="462"/>
      <c r="F927" s="461"/>
      <c r="G927" s="461"/>
      <c r="H927" s="461"/>
      <c r="I927" s="463"/>
    </row>
    <row r="928" spans="2:9" x14ac:dyDescent="0.25">
      <c r="B928" s="461"/>
      <c r="C928" s="462"/>
      <c r="D928" s="462"/>
      <c r="E928" s="462"/>
      <c r="F928" s="461"/>
      <c r="G928" s="461"/>
      <c r="H928" s="461"/>
      <c r="I928" s="463"/>
    </row>
    <row r="929" spans="2:9" x14ac:dyDescent="0.25">
      <c r="B929" s="461"/>
      <c r="C929" s="462"/>
      <c r="D929" s="462"/>
      <c r="E929" s="462"/>
      <c r="F929" s="461"/>
      <c r="G929" s="461"/>
      <c r="H929" s="461"/>
      <c r="I929" s="463"/>
    </row>
    <row r="930" spans="2:9" x14ac:dyDescent="0.25">
      <c r="B930" s="461"/>
      <c r="C930" s="462"/>
      <c r="D930" s="462"/>
      <c r="E930" s="462"/>
      <c r="F930" s="461"/>
      <c r="G930" s="461"/>
      <c r="H930" s="461"/>
      <c r="I930" s="463"/>
    </row>
    <row r="931" spans="2:9" x14ac:dyDescent="0.25">
      <c r="B931" s="461"/>
      <c r="C931" s="462"/>
      <c r="D931" s="462"/>
      <c r="E931" s="462"/>
      <c r="F931" s="461"/>
      <c r="G931" s="461"/>
      <c r="H931" s="461"/>
      <c r="I931" s="463"/>
    </row>
    <row r="932" spans="2:9" x14ac:dyDescent="0.25">
      <c r="B932" s="461"/>
      <c r="C932" s="462"/>
      <c r="D932" s="462"/>
      <c r="E932" s="462"/>
      <c r="F932" s="461"/>
      <c r="G932" s="461"/>
      <c r="H932" s="461"/>
      <c r="I932" s="463"/>
    </row>
    <row r="933" spans="2:9" x14ac:dyDescent="0.25">
      <c r="B933" s="461"/>
      <c r="C933" s="462"/>
      <c r="D933" s="462"/>
      <c r="E933" s="462"/>
      <c r="F933" s="461"/>
      <c r="G933" s="461"/>
      <c r="H933" s="461"/>
      <c r="I933" s="463"/>
    </row>
    <row r="934" spans="2:9" x14ac:dyDescent="0.25">
      <c r="B934" s="461"/>
      <c r="C934" s="462"/>
      <c r="D934" s="462"/>
      <c r="E934" s="462"/>
      <c r="F934" s="461"/>
      <c r="G934" s="461"/>
      <c r="H934" s="461"/>
      <c r="I934" s="463"/>
    </row>
    <row r="935" spans="2:9" x14ac:dyDescent="0.25">
      <c r="B935" s="461"/>
      <c r="C935" s="462"/>
      <c r="D935" s="462"/>
      <c r="E935" s="462"/>
      <c r="F935" s="461"/>
      <c r="G935" s="461"/>
      <c r="H935" s="461"/>
      <c r="I935" s="463"/>
    </row>
    <row r="936" spans="2:9" x14ac:dyDescent="0.25">
      <c r="B936" s="461"/>
      <c r="C936" s="462"/>
      <c r="D936" s="462"/>
      <c r="E936" s="462"/>
      <c r="F936" s="461"/>
      <c r="G936" s="461"/>
      <c r="H936" s="461"/>
      <c r="I936" s="463"/>
    </row>
    <row r="937" spans="2:9" x14ac:dyDescent="0.25">
      <c r="B937" s="461"/>
      <c r="C937" s="462"/>
      <c r="D937" s="462"/>
      <c r="E937" s="462"/>
      <c r="F937" s="461"/>
      <c r="G937" s="461"/>
      <c r="H937" s="461"/>
      <c r="I937" s="463"/>
    </row>
    <row r="938" spans="2:9" x14ac:dyDescent="0.25">
      <c r="B938" s="461"/>
      <c r="C938" s="462"/>
      <c r="D938" s="462"/>
      <c r="E938" s="462"/>
      <c r="F938" s="461"/>
      <c r="G938" s="461"/>
      <c r="H938" s="461"/>
      <c r="I938" s="463"/>
    </row>
    <row r="939" spans="2:9" x14ac:dyDescent="0.25">
      <c r="B939" s="461"/>
      <c r="C939" s="462"/>
      <c r="D939" s="462"/>
      <c r="E939" s="462"/>
      <c r="F939" s="461"/>
      <c r="G939" s="461"/>
      <c r="H939" s="461"/>
      <c r="I939" s="463"/>
    </row>
    <row r="940" spans="2:9" x14ac:dyDescent="0.25">
      <c r="B940" s="461"/>
      <c r="C940" s="462"/>
      <c r="D940" s="462"/>
      <c r="E940" s="462"/>
      <c r="F940" s="461"/>
      <c r="G940" s="461"/>
      <c r="H940" s="461"/>
      <c r="I940" s="463"/>
    </row>
    <row r="941" spans="2:9" x14ac:dyDescent="0.25">
      <c r="B941" s="461"/>
      <c r="C941" s="462"/>
      <c r="D941" s="462"/>
      <c r="E941" s="462"/>
      <c r="F941" s="461"/>
      <c r="G941" s="461"/>
      <c r="H941" s="461"/>
      <c r="I941" s="463"/>
    </row>
    <row r="942" spans="2:9" x14ac:dyDescent="0.25">
      <c r="B942" s="461"/>
      <c r="C942" s="462"/>
      <c r="D942" s="462"/>
      <c r="E942" s="462"/>
      <c r="F942" s="461"/>
      <c r="G942" s="461"/>
      <c r="H942" s="461"/>
      <c r="I942" s="463"/>
    </row>
    <row r="943" spans="2:9" x14ac:dyDescent="0.25">
      <c r="B943" s="461"/>
      <c r="C943" s="462"/>
      <c r="D943" s="462"/>
      <c r="E943" s="462"/>
      <c r="F943" s="461"/>
      <c r="G943" s="461"/>
      <c r="H943" s="461"/>
      <c r="I943" s="463"/>
    </row>
    <row r="944" spans="2:9" x14ac:dyDescent="0.25">
      <c r="B944" s="461"/>
      <c r="C944" s="462"/>
      <c r="D944" s="462"/>
      <c r="E944" s="462"/>
      <c r="F944" s="461"/>
      <c r="G944" s="461"/>
      <c r="H944" s="461"/>
      <c r="I944" s="463"/>
    </row>
    <row r="945" spans="2:9" x14ac:dyDescent="0.25">
      <c r="B945" s="461"/>
      <c r="C945" s="462"/>
      <c r="D945" s="462"/>
      <c r="E945" s="462"/>
      <c r="F945" s="461"/>
      <c r="G945" s="461"/>
      <c r="H945" s="461"/>
      <c r="I945" s="463"/>
    </row>
    <row r="946" spans="2:9" x14ac:dyDescent="0.25">
      <c r="B946" s="461"/>
      <c r="C946" s="462"/>
      <c r="D946" s="462"/>
      <c r="E946" s="462"/>
      <c r="F946" s="461"/>
      <c r="G946" s="461"/>
      <c r="H946" s="461"/>
      <c r="I946" s="463"/>
    </row>
    <row r="947" spans="2:9" x14ac:dyDescent="0.25">
      <c r="B947" s="461"/>
      <c r="C947" s="462"/>
      <c r="D947" s="462"/>
      <c r="E947" s="462"/>
      <c r="F947" s="461"/>
      <c r="G947" s="461"/>
      <c r="H947" s="461"/>
      <c r="I947" s="463"/>
    </row>
    <row r="948" spans="2:9" x14ac:dyDescent="0.25">
      <c r="B948" s="461"/>
      <c r="C948" s="462"/>
      <c r="D948" s="462"/>
      <c r="E948" s="462"/>
      <c r="F948" s="461"/>
      <c r="G948" s="461"/>
      <c r="H948" s="461"/>
      <c r="I948" s="463"/>
    </row>
    <row r="949" spans="2:9" x14ac:dyDescent="0.25">
      <c r="B949" s="461"/>
      <c r="C949" s="462"/>
      <c r="D949" s="462"/>
      <c r="E949" s="462"/>
      <c r="F949" s="461"/>
      <c r="G949" s="461"/>
      <c r="H949" s="461"/>
      <c r="I949" s="463"/>
    </row>
    <row r="950" spans="2:9" x14ac:dyDescent="0.25">
      <c r="B950" s="461"/>
      <c r="C950" s="462"/>
      <c r="D950" s="462"/>
      <c r="E950" s="462"/>
      <c r="F950" s="461"/>
      <c r="G950" s="461"/>
      <c r="H950" s="461"/>
      <c r="I950" s="463"/>
    </row>
    <row r="951" spans="2:9" x14ac:dyDescent="0.25">
      <c r="B951" s="461"/>
      <c r="C951" s="462"/>
      <c r="D951" s="462"/>
      <c r="E951" s="462"/>
      <c r="F951" s="461"/>
      <c r="G951" s="461"/>
      <c r="H951" s="461"/>
      <c r="I951" s="463"/>
    </row>
    <row r="952" spans="2:9" x14ac:dyDescent="0.25">
      <c r="B952" s="461"/>
      <c r="C952" s="462"/>
      <c r="D952" s="462"/>
      <c r="E952" s="462"/>
      <c r="F952" s="461"/>
      <c r="G952" s="461"/>
      <c r="H952" s="461"/>
      <c r="I952" s="463"/>
    </row>
    <row r="953" spans="2:9" x14ac:dyDescent="0.25">
      <c r="B953" s="461"/>
      <c r="C953" s="462"/>
      <c r="D953" s="462"/>
      <c r="E953" s="462"/>
      <c r="F953" s="461"/>
      <c r="G953" s="461"/>
      <c r="H953" s="461"/>
      <c r="I953" s="463"/>
    </row>
    <row r="954" spans="2:9" x14ac:dyDescent="0.25">
      <c r="B954" s="461"/>
      <c r="C954" s="462"/>
      <c r="D954" s="462"/>
      <c r="E954" s="462"/>
      <c r="F954" s="461"/>
      <c r="G954" s="461"/>
      <c r="H954" s="461"/>
      <c r="I954" s="463"/>
    </row>
    <row r="955" spans="2:9" x14ac:dyDescent="0.25">
      <c r="B955" s="461"/>
      <c r="C955" s="462"/>
      <c r="D955" s="462"/>
      <c r="E955" s="462"/>
      <c r="F955" s="461"/>
      <c r="G955" s="461"/>
      <c r="H955" s="461"/>
      <c r="I955" s="463"/>
    </row>
    <row r="956" spans="2:9" x14ac:dyDescent="0.25">
      <c r="B956" s="461"/>
      <c r="C956" s="462"/>
      <c r="D956" s="462"/>
      <c r="E956" s="462"/>
      <c r="F956" s="461"/>
      <c r="G956" s="461"/>
      <c r="H956" s="461"/>
      <c r="I956" s="463"/>
    </row>
    <row r="957" spans="2:9" x14ac:dyDescent="0.25">
      <c r="B957" s="461"/>
      <c r="C957" s="462"/>
      <c r="D957" s="462"/>
      <c r="E957" s="462"/>
      <c r="F957" s="461"/>
      <c r="G957" s="461"/>
      <c r="H957" s="461"/>
      <c r="I957" s="463"/>
    </row>
    <row r="958" spans="2:9" x14ac:dyDescent="0.25">
      <c r="B958" s="461"/>
      <c r="C958" s="462"/>
      <c r="D958" s="462"/>
      <c r="E958" s="462"/>
      <c r="F958" s="461"/>
      <c r="G958" s="461"/>
      <c r="H958" s="461"/>
      <c r="I958" s="463"/>
    </row>
    <row r="959" spans="2:9" x14ac:dyDescent="0.25">
      <c r="B959" s="461"/>
      <c r="C959" s="462"/>
      <c r="D959" s="462"/>
      <c r="E959" s="462"/>
      <c r="F959" s="461"/>
      <c r="G959" s="461"/>
      <c r="H959" s="461"/>
      <c r="I959" s="463"/>
    </row>
    <row r="960" spans="2:9" x14ac:dyDescent="0.25">
      <c r="B960" s="461"/>
      <c r="C960" s="462"/>
      <c r="D960" s="462"/>
      <c r="E960" s="462"/>
      <c r="F960" s="461"/>
      <c r="G960" s="461"/>
      <c r="H960" s="461"/>
      <c r="I960" s="463"/>
    </row>
    <row r="961" spans="2:9" x14ac:dyDescent="0.25">
      <c r="B961" s="461"/>
      <c r="C961" s="462"/>
      <c r="D961" s="462"/>
      <c r="E961" s="462"/>
      <c r="F961" s="461"/>
      <c r="G961" s="461"/>
      <c r="H961" s="461"/>
      <c r="I961" s="463"/>
    </row>
    <row r="962" spans="2:9" x14ac:dyDescent="0.25">
      <c r="B962" s="461"/>
      <c r="C962" s="462"/>
      <c r="D962" s="462"/>
      <c r="E962" s="462"/>
      <c r="F962" s="461"/>
      <c r="G962" s="461"/>
      <c r="H962" s="461"/>
      <c r="I962" s="463"/>
    </row>
    <row r="963" spans="2:9" x14ac:dyDescent="0.25">
      <c r="B963" s="461"/>
      <c r="C963" s="462"/>
      <c r="D963" s="462"/>
      <c r="E963" s="462"/>
      <c r="F963" s="461"/>
      <c r="G963" s="461"/>
      <c r="H963" s="461"/>
      <c r="I963" s="463"/>
    </row>
    <row r="964" spans="2:9" x14ac:dyDescent="0.25">
      <c r="B964" s="461"/>
      <c r="C964" s="462"/>
      <c r="D964" s="462"/>
      <c r="E964" s="462"/>
      <c r="F964" s="461"/>
      <c r="G964" s="461"/>
      <c r="H964" s="461"/>
      <c r="I964" s="463"/>
    </row>
    <row r="965" spans="2:9" x14ac:dyDescent="0.25">
      <c r="B965" s="461"/>
      <c r="C965" s="462"/>
      <c r="D965" s="462"/>
      <c r="E965" s="462"/>
      <c r="F965" s="461"/>
      <c r="G965" s="461"/>
      <c r="H965" s="461"/>
      <c r="I965" s="463"/>
    </row>
    <row r="966" spans="2:9" x14ac:dyDescent="0.25">
      <c r="B966" s="461"/>
      <c r="C966" s="462"/>
      <c r="D966" s="462"/>
      <c r="E966" s="462"/>
      <c r="F966" s="461"/>
      <c r="G966" s="461"/>
      <c r="H966" s="461"/>
      <c r="I966" s="463"/>
    </row>
    <row r="967" spans="2:9" x14ac:dyDescent="0.25">
      <c r="B967" s="461"/>
      <c r="C967" s="462"/>
      <c r="D967" s="462"/>
      <c r="E967" s="462"/>
      <c r="F967" s="461"/>
      <c r="G967" s="461"/>
      <c r="H967" s="461"/>
      <c r="I967" s="463"/>
    </row>
    <row r="968" spans="2:9" x14ac:dyDescent="0.25">
      <c r="B968" s="461"/>
      <c r="C968" s="462"/>
      <c r="D968" s="462"/>
      <c r="E968" s="462"/>
      <c r="F968" s="461"/>
      <c r="G968" s="461"/>
      <c r="H968" s="461"/>
      <c r="I968" s="463"/>
    </row>
    <row r="969" spans="2:9" x14ac:dyDescent="0.25">
      <c r="B969" s="461"/>
      <c r="C969" s="462"/>
      <c r="D969" s="462"/>
      <c r="E969" s="462"/>
      <c r="F969" s="461"/>
      <c r="G969" s="461"/>
      <c r="H969" s="461"/>
      <c r="I969" s="463"/>
    </row>
    <row r="970" spans="2:9" x14ac:dyDescent="0.25">
      <c r="B970" s="461"/>
      <c r="C970" s="462"/>
      <c r="D970" s="462"/>
      <c r="E970" s="462"/>
      <c r="F970" s="461"/>
      <c r="G970" s="461"/>
      <c r="H970" s="461"/>
      <c r="I970" s="463"/>
    </row>
    <row r="971" spans="2:9" x14ac:dyDescent="0.25">
      <c r="B971" s="461"/>
      <c r="C971" s="462"/>
      <c r="D971" s="462"/>
      <c r="E971" s="462"/>
      <c r="F971" s="461"/>
      <c r="G971" s="461"/>
      <c r="H971" s="461"/>
      <c r="I971" s="463"/>
    </row>
    <row r="972" spans="2:9" x14ac:dyDescent="0.25">
      <c r="B972" s="461"/>
      <c r="C972" s="462"/>
      <c r="D972" s="462"/>
      <c r="E972" s="462"/>
      <c r="F972" s="461"/>
      <c r="G972" s="461"/>
      <c r="H972" s="461"/>
      <c r="I972" s="463"/>
    </row>
    <row r="973" spans="2:9" x14ac:dyDescent="0.25">
      <c r="B973" s="461"/>
      <c r="C973" s="462"/>
      <c r="D973" s="462"/>
      <c r="E973" s="462"/>
      <c r="F973" s="461"/>
      <c r="G973" s="461"/>
      <c r="H973" s="461"/>
      <c r="I973" s="463"/>
    </row>
    <row r="974" spans="2:9" x14ac:dyDescent="0.25">
      <c r="B974" s="461"/>
      <c r="C974" s="462"/>
      <c r="D974" s="462"/>
      <c r="E974" s="462"/>
      <c r="F974" s="461"/>
      <c r="G974" s="461"/>
      <c r="H974" s="461"/>
      <c r="I974" s="463"/>
    </row>
    <row r="975" spans="2:9" x14ac:dyDescent="0.25">
      <c r="B975" s="461"/>
      <c r="C975" s="462"/>
      <c r="D975" s="462"/>
      <c r="E975" s="462"/>
      <c r="F975" s="461"/>
      <c r="G975" s="461"/>
      <c r="H975" s="461"/>
      <c r="I975" s="463"/>
    </row>
    <row r="976" spans="2:9" x14ac:dyDescent="0.25">
      <c r="B976" s="461"/>
      <c r="C976" s="462"/>
      <c r="D976" s="462"/>
      <c r="E976" s="462"/>
      <c r="F976" s="461"/>
      <c r="G976" s="461"/>
      <c r="H976" s="461"/>
      <c r="I976" s="463"/>
    </row>
    <row r="977" spans="2:9" x14ac:dyDescent="0.25">
      <c r="B977" s="461"/>
      <c r="C977" s="462"/>
      <c r="D977" s="462"/>
      <c r="E977" s="462"/>
      <c r="F977" s="461"/>
      <c r="G977" s="461"/>
      <c r="H977" s="461"/>
      <c r="I977" s="463"/>
    </row>
    <row r="978" spans="2:9" x14ac:dyDescent="0.25">
      <c r="B978" s="461"/>
      <c r="C978" s="462"/>
      <c r="D978" s="462"/>
      <c r="E978" s="462"/>
      <c r="F978" s="461"/>
      <c r="G978" s="461"/>
      <c r="H978" s="461"/>
      <c r="I978" s="463"/>
    </row>
    <row r="979" spans="2:9" x14ac:dyDescent="0.25">
      <c r="B979" s="461"/>
      <c r="C979" s="462"/>
      <c r="D979" s="462"/>
      <c r="E979" s="462"/>
      <c r="F979" s="461"/>
      <c r="G979" s="461"/>
      <c r="H979" s="461"/>
      <c r="I979" s="463"/>
    </row>
    <row r="980" spans="2:9" x14ac:dyDescent="0.25">
      <c r="B980" s="461"/>
      <c r="C980" s="462"/>
      <c r="D980" s="462"/>
      <c r="E980" s="462"/>
      <c r="F980" s="461"/>
      <c r="G980" s="461"/>
      <c r="H980" s="461"/>
      <c r="I980" s="463"/>
    </row>
    <row r="981" spans="2:9" x14ac:dyDescent="0.25">
      <c r="B981" s="461"/>
      <c r="C981" s="462"/>
      <c r="D981" s="462"/>
      <c r="E981" s="462"/>
      <c r="F981" s="461"/>
      <c r="G981" s="461"/>
      <c r="H981" s="461"/>
      <c r="I981" s="463"/>
    </row>
    <row r="982" spans="2:9" x14ac:dyDescent="0.25">
      <c r="B982" s="461"/>
      <c r="C982" s="462"/>
      <c r="D982" s="462"/>
      <c r="E982" s="462"/>
      <c r="F982" s="461"/>
      <c r="G982" s="461"/>
      <c r="H982" s="461"/>
      <c r="I982" s="463"/>
    </row>
    <row r="983" spans="2:9" x14ac:dyDescent="0.25">
      <c r="B983" s="461"/>
      <c r="C983" s="462"/>
      <c r="D983" s="462"/>
      <c r="E983" s="462"/>
      <c r="F983" s="461"/>
      <c r="G983" s="461"/>
      <c r="H983" s="461"/>
      <c r="I983" s="463"/>
    </row>
    <row r="984" spans="2:9" x14ac:dyDescent="0.25">
      <c r="B984" s="461"/>
      <c r="C984" s="462"/>
      <c r="D984" s="462"/>
      <c r="E984" s="462"/>
      <c r="F984" s="461"/>
      <c r="G984" s="461"/>
      <c r="H984" s="461"/>
      <c r="I984" s="463"/>
    </row>
    <row r="985" spans="2:9" x14ac:dyDescent="0.25">
      <c r="B985" s="461"/>
      <c r="C985" s="462"/>
      <c r="D985" s="462"/>
      <c r="E985" s="462"/>
      <c r="F985" s="461"/>
      <c r="G985" s="461"/>
      <c r="H985" s="461"/>
      <c r="I985" s="463"/>
    </row>
    <row r="986" spans="2:9" x14ac:dyDescent="0.25">
      <c r="B986" s="461"/>
      <c r="C986" s="462"/>
      <c r="D986" s="462"/>
      <c r="E986" s="462"/>
      <c r="F986" s="461"/>
      <c r="G986" s="461"/>
      <c r="H986" s="461"/>
      <c r="I986" s="463"/>
    </row>
    <row r="987" spans="2:9" x14ac:dyDescent="0.25">
      <c r="B987" s="461"/>
      <c r="C987" s="462"/>
      <c r="D987" s="462"/>
      <c r="E987" s="462"/>
      <c r="F987" s="461"/>
      <c r="G987" s="461"/>
      <c r="H987" s="461"/>
      <c r="I987" s="463"/>
    </row>
    <row r="988" spans="2:9" x14ac:dyDescent="0.25">
      <c r="B988" s="461"/>
      <c r="C988" s="462"/>
      <c r="D988" s="462"/>
      <c r="E988" s="462"/>
      <c r="F988" s="461"/>
      <c r="G988" s="461"/>
      <c r="H988" s="461"/>
      <c r="I988" s="463"/>
    </row>
    <row r="989" spans="2:9" x14ac:dyDescent="0.25">
      <c r="B989" s="461"/>
      <c r="C989" s="462"/>
      <c r="D989" s="462"/>
      <c r="E989" s="462"/>
      <c r="F989" s="461"/>
      <c r="G989" s="461"/>
      <c r="H989" s="461"/>
      <c r="I989" s="463"/>
    </row>
    <row r="990" spans="2:9" x14ac:dyDescent="0.25">
      <c r="B990" s="461"/>
      <c r="C990" s="462"/>
      <c r="D990" s="462"/>
      <c r="E990" s="462"/>
      <c r="F990" s="461"/>
      <c r="G990" s="461"/>
      <c r="H990" s="461"/>
      <c r="I990" s="463"/>
    </row>
    <row r="991" spans="2:9" x14ac:dyDescent="0.25">
      <c r="B991" s="461"/>
      <c r="C991" s="462"/>
      <c r="D991" s="462"/>
      <c r="E991" s="462"/>
      <c r="F991" s="461"/>
      <c r="G991" s="461"/>
      <c r="H991" s="461"/>
      <c r="I991" s="463"/>
    </row>
    <row r="992" spans="2:9" x14ac:dyDescent="0.25">
      <c r="B992" s="461"/>
      <c r="C992" s="462"/>
      <c r="D992" s="462"/>
      <c r="E992" s="462"/>
      <c r="F992" s="461"/>
      <c r="G992" s="461"/>
      <c r="H992" s="461"/>
      <c r="I992" s="463"/>
    </row>
    <row r="993" spans="2:9" x14ac:dyDescent="0.25">
      <c r="B993" s="461"/>
      <c r="C993" s="462"/>
      <c r="D993" s="462"/>
      <c r="E993" s="462"/>
      <c r="F993" s="461"/>
      <c r="G993" s="461"/>
      <c r="H993" s="461"/>
      <c r="I993" s="463"/>
    </row>
    <row r="994" spans="2:9" x14ac:dyDescent="0.25">
      <c r="B994" s="461"/>
      <c r="C994" s="462"/>
      <c r="D994" s="462"/>
      <c r="E994" s="462"/>
      <c r="F994" s="461"/>
      <c r="G994" s="461"/>
      <c r="H994" s="461"/>
      <c r="I994" s="463"/>
    </row>
    <row r="995" spans="2:9" x14ac:dyDescent="0.25">
      <c r="B995" s="461"/>
      <c r="C995" s="462"/>
      <c r="D995" s="462"/>
      <c r="E995" s="462"/>
      <c r="F995" s="461"/>
      <c r="G995" s="461"/>
      <c r="H995" s="461"/>
      <c r="I995" s="463"/>
    </row>
    <row r="996" spans="2:9" x14ac:dyDescent="0.25">
      <c r="B996" s="461"/>
      <c r="C996" s="462"/>
      <c r="D996" s="462"/>
      <c r="E996" s="462"/>
      <c r="F996" s="461"/>
      <c r="G996" s="461"/>
      <c r="H996" s="461"/>
      <c r="I996" s="463"/>
    </row>
    <row r="997" spans="2:9" x14ac:dyDescent="0.25">
      <c r="B997" s="461"/>
      <c r="C997" s="462"/>
      <c r="D997" s="462"/>
      <c r="E997" s="462"/>
      <c r="F997" s="461"/>
      <c r="G997" s="461"/>
      <c r="H997" s="461"/>
      <c r="I997" s="463"/>
    </row>
    <row r="998" spans="2:9" x14ac:dyDescent="0.25">
      <c r="B998" s="461"/>
      <c r="C998" s="462"/>
      <c r="D998" s="462"/>
      <c r="E998" s="462"/>
      <c r="F998" s="461"/>
      <c r="G998" s="461"/>
      <c r="H998" s="461"/>
      <c r="I998" s="463"/>
    </row>
    <row r="999" spans="2:9" x14ac:dyDescent="0.25">
      <c r="B999" s="461"/>
      <c r="C999" s="462"/>
      <c r="D999" s="462"/>
      <c r="E999" s="462"/>
      <c r="F999" s="461"/>
      <c r="G999" s="461"/>
      <c r="H999" s="461"/>
      <c r="I999" s="463"/>
    </row>
    <row r="1000" spans="2:9" x14ac:dyDescent="0.25">
      <c r="B1000" s="461"/>
      <c r="C1000" s="462"/>
      <c r="D1000" s="462"/>
      <c r="E1000" s="462"/>
      <c r="F1000" s="461"/>
      <c r="G1000" s="461"/>
      <c r="H1000" s="461"/>
      <c r="I1000" s="463"/>
    </row>
    <row r="1001" spans="2:9" x14ac:dyDescent="0.25">
      <c r="B1001" s="461"/>
      <c r="C1001" s="462"/>
      <c r="D1001" s="462"/>
      <c r="E1001" s="462"/>
      <c r="F1001" s="461"/>
      <c r="G1001" s="461"/>
      <c r="H1001" s="461"/>
      <c r="I1001" s="463"/>
    </row>
    <row r="1002" spans="2:9" x14ac:dyDescent="0.25">
      <c r="B1002" s="461"/>
      <c r="C1002" s="462"/>
      <c r="D1002" s="462"/>
      <c r="E1002" s="462"/>
      <c r="F1002" s="461"/>
      <c r="G1002" s="461"/>
      <c r="H1002" s="461"/>
      <c r="I1002" s="463"/>
    </row>
    <row r="1003" spans="2:9" x14ac:dyDescent="0.25">
      <c r="B1003" s="461"/>
      <c r="C1003" s="462"/>
      <c r="D1003" s="462"/>
      <c r="E1003" s="462"/>
      <c r="F1003" s="461"/>
      <c r="G1003" s="461"/>
      <c r="H1003" s="461"/>
      <c r="I1003" s="463"/>
    </row>
    <row r="1004" spans="2:9" x14ac:dyDescent="0.25">
      <c r="B1004" s="461"/>
      <c r="C1004" s="462"/>
      <c r="D1004" s="462"/>
      <c r="E1004" s="462"/>
      <c r="F1004" s="461"/>
      <c r="G1004" s="461"/>
      <c r="H1004" s="461"/>
      <c r="I1004" s="463"/>
    </row>
    <row r="1005" spans="2:9" x14ac:dyDescent="0.25">
      <c r="B1005" s="461"/>
      <c r="C1005" s="462"/>
      <c r="D1005" s="462"/>
      <c r="E1005" s="462"/>
      <c r="F1005" s="461"/>
      <c r="G1005" s="461"/>
      <c r="H1005" s="461"/>
      <c r="I1005" s="463"/>
    </row>
    <row r="1006" spans="2:9" x14ac:dyDescent="0.25">
      <c r="B1006" s="461"/>
      <c r="C1006" s="462"/>
      <c r="D1006" s="462"/>
      <c r="E1006" s="462"/>
      <c r="F1006" s="461"/>
      <c r="G1006" s="461"/>
      <c r="H1006" s="461"/>
      <c r="I1006" s="463"/>
    </row>
    <row r="1007" spans="2:9" x14ac:dyDescent="0.25">
      <c r="B1007" s="461"/>
      <c r="C1007" s="462"/>
      <c r="D1007" s="462"/>
      <c r="E1007" s="462"/>
      <c r="F1007" s="461"/>
      <c r="G1007" s="461"/>
      <c r="H1007" s="461"/>
      <c r="I1007" s="463"/>
    </row>
    <row r="1008" spans="2:9" x14ac:dyDescent="0.25">
      <c r="B1008" s="461"/>
      <c r="C1008" s="462"/>
      <c r="D1008" s="462"/>
      <c r="E1008" s="462"/>
      <c r="F1008" s="461"/>
      <c r="G1008" s="461"/>
      <c r="H1008" s="461"/>
      <c r="I1008" s="463"/>
    </row>
    <row r="1009" spans="2:9" x14ac:dyDescent="0.25">
      <c r="B1009" s="461"/>
      <c r="C1009" s="462"/>
      <c r="D1009" s="462"/>
      <c r="E1009" s="462"/>
      <c r="F1009" s="461"/>
      <c r="G1009" s="461"/>
      <c r="H1009" s="461"/>
      <c r="I1009" s="463"/>
    </row>
    <row r="1010" spans="2:9" x14ac:dyDescent="0.25">
      <c r="B1010" s="461"/>
      <c r="C1010" s="462"/>
      <c r="D1010" s="462"/>
      <c r="E1010" s="462"/>
      <c r="F1010" s="461"/>
      <c r="G1010" s="461"/>
      <c r="H1010" s="461"/>
      <c r="I1010" s="463"/>
    </row>
    <row r="1011" spans="2:9" x14ac:dyDescent="0.25">
      <c r="B1011" s="461"/>
      <c r="C1011" s="462"/>
      <c r="D1011" s="462"/>
      <c r="E1011" s="462"/>
      <c r="F1011" s="461"/>
      <c r="G1011" s="461"/>
      <c r="H1011" s="461"/>
      <c r="I1011" s="463"/>
    </row>
    <row r="1012" spans="2:9" x14ac:dyDescent="0.25">
      <c r="B1012" s="461"/>
      <c r="C1012" s="462"/>
      <c r="D1012" s="462"/>
      <c r="E1012" s="462"/>
      <c r="F1012" s="461"/>
      <c r="G1012" s="461"/>
      <c r="H1012" s="461"/>
      <c r="I1012" s="463"/>
    </row>
    <row r="1013" spans="2:9" x14ac:dyDescent="0.25">
      <c r="B1013" s="461"/>
      <c r="C1013" s="462"/>
      <c r="D1013" s="462"/>
      <c r="E1013" s="462"/>
      <c r="F1013" s="461"/>
      <c r="G1013" s="461"/>
      <c r="H1013" s="461"/>
      <c r="I1013" s="463"/>
    </row>
    <row r="1014" spans="2:9" x14ac:dyDescent="0.25">
      <c r="B1014" s="461"/>
      <c r="C1014" s="462"/>
      <c r="D1014" s="462"/>
      <c r="E1014" s="462"/>
      <c r="F1014" s="461"/>
      <c r="G1014" s="461"/>
      <c r="H1014" s="461"/>
      <c r="I1014" s="463"/>
    </row>
    <row r="1015" spans="2:9" x14ac:dyDescent="0.25">
      <c r="B1015" s="461"/>
      <c r="C1015" s="462"/>
      <c r="D1015" s="462"/>
      <c r="E1015" s="462"/>
      <c r="F1015" s="461"/>
      <c r="G1015" s="461"/>
      <c r="H1015" s="461"/>
      <c r="I1015" s="463"/>
    </row>
    <row r="1016" spans="2:9" x14ac:dyDescent="0.25">
      <c r="B1016" s="461"/>
      <c r="C1016" s="462"/>
      <c r="D1016" s="462"/>
      <c r="E1016" s="462"/>
      <c r="F1016" s="461"/>
      <c r="G1016" s="461"/>
      <c r="H1016" s="461"/>
      <c r="I1016" s="463"/>
    </row>
    <row r="1017" spans="2:9" x14ac:dyDescent="0.25">
      <c r="B1017" s="461"/>
      <c r="C1017" s="462"/>
      <c r="D1017" s="462"/>
      <c r="E1017" s="462"/>
      <c r="F1017" s="461"/>
      <c r="G1017" s="461"/>
      <c r="H1017" s="461"/>
      <c r="I1017" s="463"/>
    </row>
    <row r="1018" spans="2:9" x14ac:dyDescent="0.25">
      <c r="B1018" s="461"/>
      <c r="C1018" s="462"/>
      <c r="D1018" s="462"/>
      <c r="E1018" s="462"/>
      <c r="F1018" s="461"/>
      <c r="G1018" s="461"/>
      <c r="H1018" s="461"/>
      <c r="I1018" s="463"/>
    </row>
    <row r="1019" spans="2:9" x14ac:dyDescent="0.25">
      <c r="B1019" s="461"/>
      <c r="C1019" s="462"/>
      <c r="D1019" s="462"/>
      <c r="E1019" s="462"/>
      <c r="F1019" s="461"/>
      <c r="G1019" s="461"/>
      <c r="H1019" s="461"/>
      <c r="I1019" s="463"/>
    </row>
    <row r="1020" spans="2:9" x14ac:dyDescent="0.25">
      <c r="B1020" s="461"/>
      <c r="C1020" s="462"/>
      <c r="D1020" s="462"/>
      <c r="E1020" s="462"/>
      <c r="F1020" s="461"/>
      <c r="G1020" s="461"/>
      <c r="H1020" s="461"/>
      <c r="I1020" s="463"/>
    </row>
    <row r="1021" spans="2:9" x14ac:dyDescent="0.25">
      <c r="B1021" s="461"/>
      <c r="C1021" s="462"/>
      <c r="D1021" s="462"/>
      <c r="E1021" s="462"/>
      <c r="F1021" s="461"/>
      <c r="G1021" s="461"/>
      <c r="H1021" s="461"/>
      <c r="I1021" s="463"/>
    </row>
    <row r="1022" spans="2:9" x14ac:dyDescent="0.25">
      <c r="B1022" s="461"/>
      <c r="C1022" s="462"/>
      <c r="D1022" s="462"/>
      <c r="E1022" s="462"/>
      <c r="F1022" s="461"/>
      <c r="G1022" s="461"/>
      <c r="H1022" s="461"/>
      <c r="I1022" s="463"/>
    </row>
    <row r="1023" spans="2:9" x14ac:dyDescent="0.25">
      <c r="B1023" s="461"/>
      <c r="C1023" s="462"/>
      <c r="D1023" s="462"/>
      <c r="E1023" s="462"/>
      <c r="F1023" s="461"/>
      <c r="G1023" s="461"/>
      <c r="H1023" s="461"/>
      <c r="I1023" s="463"/>
    </row>
    <row r="1024" spans="2:9" x14ac:dyDescent="0.25">
      <c r="B1024" s="461"/>
      <c r="C1024" s="462"/>
      <c r="D1024" s="462"/>
      <c r="E1024" s="462"/>
      <c r="F1024" s="461"/>
      <c r="G1024" s="461"/>
      <c r="H1024" s="461"/>
      <c r="I1024" s="463"/>
    </row>
    <row r="1025" spans="2:9" x14ac:dyDescent="0.25">
      <c r="B1025" s="461"/>
      <c r="C1025" s="462"/>
      <c r="D1025" s="462"/>
      <c r="E1025" s="462"/>
      <c r="F1025" s="461"/>
      <c r="G1025" s="461"/>
      <c r="H1025" s="461"/>
      <c r="I1025" s="463"/>
    </row>
    <row r="1026" spans="2:9" x14ac:dyDescent="0.25">
      <c r="B1026" s="461"/>
      <c r="C1026" s="462"/>
      <c r="D1026" s="462"/>
      <c r="E1026" s="462"/>
      <c r="F1026" s="461"/>
      <c r="G1026" s="461"/>
      <c r="H1026" s="461"/>
      <c r="I1026" s="463"/>
    </row>
    <row r="1027" spans="2:9" x14ac:dyDescent="0.25">
      <c r="B1027" s="461"/>
      <c r="C1027" s="462"/>
      <c r="D1027" s="462"/>
      <c r="E1027" s="462"/>
      <c r="F1027" s="461"/>
      <c r="G1027" s="461"/>
      <c r="H1027" s="461"/>
      <c r="I1027" s="463"/>
    </row>
    <row r="1028" spans="2:9" x14ac:dyDescent="0.25">
      <c r="B1028" s="461"/>
      <c r="C1028" s="462"/>
      <c r="D1028" s="462"/>
      <c r="E1028" s="462"/>
      <c r="F1028" s="461"/>
      <c r="G1028" s="461"/>
      <c r="H1028" s="461"/>
      <c r="I1028" s="463"/>
    </row>
    <row r="1029" spans="2:9" x14ac:dyDescent="0.25">
      <c r="B1029" s="461"/>
      <c r="C1029" s="462"/>
      <c r="D1029" s="462"/>
      <c r="E1029" s="462"/>
      <c r="F1029" s="461"/>
      <c r="G1029" s="461"/>
      <c r="H1029" s="461"/>
      <c r="I1029" s="463"/>
    </row>
    <row r="1030" spans="2:9" x14ac:dyDescent="0.25">
      <c r="B1030" s="461"/>
      <c r="C1030" s="462"/>
      <c r="D1030" s="462"/>
      <c r="E1030" s="462"/>
      <c r="F1030" s="461"/>
      <c r="G1030" s="461"/>
      <c r="H1030" s="461"/>
      <c r="I1030" s="463"/>
    </row>
    <row r="1031" spans="2:9" x14ac:dyDescent="0.25">
      <c r="B1031" s="461"/>
      <c r="C1031" s="462"/>
      <c r="D1031" s="462"/>
      <c r="E1031" s="462"/>
      <c r="F1031" s="461"/>
      <c r="G1031" s="461"/>
      <c r="H1031" s="461"/>
      <c r="I1031" s="463"/>
    </row>
    <row r="1032" spans="2:9" x14ac:dyDescent="0.25">
      <c r="B1032" s="461"/>
      <c r="C1032" s="462"/>
      <c r="D1032" s="462"/>
      <c r="E1032" s="462"/>
      <c r="F1032" s="461"/>
      <c r="G1032" s="461"/>
      <c r="H1032" s="461"/>
      <c r="I1032" s="463"/>
    </row>
    <row r="1033" spans="2:9" x14ac:dyDescent="0.25">
      <c r="B1033" s="461"/>
      <c r="C1033" s="462"/>
      <c r="D1033" s="462"/>
      <c r="E1033" s="462"/>
      <c r="F1033" s="461"/>
      <c r="G1033" s="461"/>
      <c r="H1033" s="461"/>
      <c r="I1033" s="463"/>
    </row>
    <row r="1034" spans="2:9" x14ac:dyDescent="0.25">
      <c r="B1034" s="461"/>
      <c r="C1034" s="462"/>
      <c r="D1034" s="462"/>
      <c r="E1034" s="462"/>
      <c r="F1034" s="461"/>
      <c r="G1034" s="461"/>
      <c r="H1034" s="461"/>
      <c r="I1034" s="463"/>
    </row>
    <row r="1035" spans="2:9" x14ac:dyDescent="0.25">
      <c r="B1035" s="461"/>
      <c r="C1035" s="462"/>
      <c r="D1035" s="462"/>
      <c r="E1035" s="462"/>
      <c r="F1035" s="461"/>
      <c r="G1035" s="461"/>
      <c r="H1035" s="461"/>
      <c r="I1035" s="463"/>
    </row>
    <row r="1036" spans="2:9" x14ac:dyDescent="0.25">
      <c r="B1036" s="461"/>
      <c r="C1036" s="462"/>
      <c r="D1036" s="462"/>
      <c r="E1036" s="462"/>
      <c r="F1036" s="461"/>
      <c r="G1036" s="461"/>
      <c r="H1036" s="461"/>
      <c r="I1036" s="463"/>
    </row>
    <row r="1037" spans="2:9" x14ac:dyDescent="0.25">
      <c r="B1037" s="461"/>
      <c r="C1037" s="462"/>
      <c r="D1037" s="462"/>
      <c r="E1037" s="462"/>
      <c r="F1037" s="461"/>
      <c r="G1037" s="461"/>
      <c r="H1037" s="461"/>
      <c r="I1037" s="463"/>
    </row>
    <row r="1038" spans="2:9" x14ac:dyDescent="0.25">
      <c r="B1038" s="461"/>
      <c r="C1038" s="462"/>
      <c r="D1038" s="462"/>
      <c r="E1038" s="462"/>
      <c r="F1038" s="461"/>
      <c r="G1038" s="461"/>
      <c r="H1038" s="461"/>
      <c r="I1038" s="463"/>
    </row>
    <row r="1039" spans="2:9" x14ac:dyDescent="0.25">
      <c r="B1039" s="461"/>
      <c r="C1039" s="462"/>
      <c r="D1039" s="462"/>
      <c r="E1039" s="462"/>
      <c r="F1039" s="461"/>
      <c r="G1039" s="461"/>
      <c r="H1039" s="461"/>
      <c r="I1039" s="463"/>
    </row>
    <row r="1040" spans="2:9" x14ac:dyDescent="0.25">
      <c r="B1040" s="461"/>
      <c r="C1040" s="462"/>
      <c r="D1040" s="462"/>
      <c r="E1040" s="462"/>
      <c r="F1040" s="461"/>
      <c r="G1040" s="461"/>
      <c r="H1040" s="461"/>
      <c r="I1040" s="463"/>
    </row>
    <row r="1041" spans="2:9" x14ac:dyDescent="0.25">
      <c r="B1041" s="461"/>
      <c r="C1041" s="462"/>
      <c r="D1041" s="462"/>
      <c r="E1041" s="462"/>
      <c r="F1041" s="461"/>
      <c r="G1041" s="461"/>
      <c r="H1041" s="461"/>
      <c r="I1041" s="463"/>
    </row>
    <row r="1042" spans="2:9" x14ac:dyDescent="0.25">
      <c r="B1042" s="461"/>
      <c r="C1042" s="462"/>
      <c r="D1042" s="462"/>
      <c r="E1042" s="462"/>
      <c r="F1042" s="461"/>
      <c r="G1042" s="461"/>
      <c r="H1042" s="461"/>
      <c r="I1042" s="463"/>
    </row>
    <row r="1043" spans="2:9" x14ac:dyDescent="0.25">
      <c r="B1043" s="461"/>
      <c r="C1043" s="462"/>
      <c r="D1043" s="462"/>
      <c r="E1043" s="462"/>
      <c r="F1043" s="461"/>
      <c r="G1043" s="461"/>
      <c r="H1043" s="461"/>
      <c r="I1043" s="463"/>
    </row>
    <row r="1044" spans="2:9" x14ac:dyDescent="0.25">
      <c r="B1044" s="461"/>
      <c r="C1044" s="462"/>
      <c r="D1044" s="462"/>
      <c r="E1044" s="462"/>
      <c r="F1044" s="461"/>
      <c r="G1044" s="461"/>
      <c r="H1044" s="461"/>
      <c r="I1044" s="463"/>
    </row>
    <row r="1045" spans="2:9" x14ac:dyDescent="0.25">
      <c r="B1045" s="461"/>
      <c r="C1045" s="462"/>
      <c r="D1045" s="462"/>
      <c r="E1045" s="462"/>
      <c r="F1045" s="461"/>
      <c r="G1045" s="461"/>
      <c r="H1045" s="461"/>
      <c r="I1045" s="463"/>
    </row>
    <row r="1046" spans="2:9" x14ac:dyDescent="0.25">
      <c r="B1046" s="461"/>
      <c r="C1046" s="462"/>
      <c r="D1046" s="462"/>
      <c r="E1046" s="462"/>
      <c r="F1046" s="461"/>
      <c r="G1046" s="461"/>
      <c r="H1046" s="461"/>
      <c r="I1046" s="463"/>
    </row>
    <row r="1047" spans="2:9" x14ac:dyDescent="0.25">
      <c r="B1047" s="461"/>
      <c r="C1047" s="462"/>
      <c r="D1047" s="462"/>
      <c r="E1047" s="462"/>
      <c r="F1047" s="461"/>
      <c r="G1047" s="461"/>
      <c r="H1047" s="461"/>
      <c r="I1047" s="463"/>
    </row>
    <row r="1048" spans="2:9" x14ac:dyDescent="0.25">
      <c r="B1048" s="461"/>
      <c r="C1048" s="462"/>
      <c r="D1048" s="462"/>
      <c r="E1048" s="462"/>
      <c r="F1048" s="461"/>
      <c r="G1048" s="461"/>
      <c r="H1048" s="461"/>
      <c r="I1048" s="463"/>
    </row>
    <row r="1049" spans="2:9" x14ac:dyDescent="0.25">
      <c r="B1049" s="461"/>
      <c r="C1049" s="462"/>
      <c r="D1049" s="462"/>
      <c r="E1049" s="462"/>
      <c r="F1049" s="461"/>
      <c r="G1049" s="461"/>
      <c r="H1049" s="461"/>
      <c r="I1049" s="463"/>
    </row>
    <row r="1050" spans="2:9" x14ac:dyDescent="0.25">
      <c r="B1050" s="461"/>
      <c r="C1050" s="462"/>
      <c r="D1050" s="462"/>
      <c r="E1050" s="462"/>
      <c r="F1050" s="461"/>
      <c r="G1050" s="461"/>
      <c r="H1050" s="461"/>
      <c r="I1050" s="463"/>
    </row>
    <row r="1051" spans="2:9" x14ac:dyDescent="0.25">
      <c r="B1051" s="461"/>
      <c r="C1051" s="462"/>
      <c r="D1051" s="462"/>
      <c r="E1051" s="462"/>
      <c r="F1051" s="461"/>
      <c r="G1051" s="461"/>
      <c r="H1051" s="461"/>
      <c r="I1051" s="463"/>
    </row>
    <row r="1052" spans="2:9" x14ac:dyDescent="0.25">
      <c r="B1052" s="461"/>
      <c r="C1052" s="462"/>
      <c r="D1052" s="462"/>
      <c r="E1052" s="462"/>
      <c r="F1052" s="461"/>
      <c r="G1052" s="461"/>
      <c r="H1052" s="461"/>
      <c r="I1052" s="463"/>
    </row>
    <row r="1053" spans="2:9" x14ac:dyDescent="0.25">
      <c r="B1053" s="461"/>
      <c r="C1053" s="462"/>
      <c r="D1053" s="462"/>
      <c r="E1053" s="462"/>
      <c r="F1053" s="461"/>
      <c r="G1053" s="461"/>
      <c r="H1053" s="461"/>
      <c r="I1053" s="463"/>
    </row>
    <row r="1054" spans="2:9" x14ac:dyDescent="0.25">
      <c r="B1054" s="461"/>
      <c r="C1054" s="462"/>
      <c r="D1054" s="462"/>
      <c r="E1054" s="462"/>
      <c r="F1054" s="461"/>
      <c r="G1054" s="461"/>
      <c r="H1054" s="461"/>
      <c r="I1054" s="463"/>
    </row>
    <row r="1055" spans="2:9" x14ac:dyDescent="0.25">
      <c r="B1055" s="461"/>
      <c r="C1055" s="462"/>
      <c r="D1055" s="462"/>
      <c r="E1055" s="462"/>
      <c r="F1055" s="461"/>
      <c r="G1055" s="461"/>
      <c r="H1055" s="461"/>
      <c r="I1055" s="463"/>
    </row>
    <row r="1056" spans="2:9" x14ac:dyDescent="0.25">
      <c r="B1056" s="461"/>
      <c r="C1056" s="462"/>
      <c r="D1056" s="462"/>
      <c r="E1056" s="462"/>
      <c r="F1056" s="461"/>
      <c r="G1056" s="461"/>
      <c r="H1056" s="461"/>
      <c r="I1056" s="463"/>
    </row>
    <row r="1057" spans="2:9" x14ac:dyDescent="0.25">
      <c r="B1057" s="461"/>
      <c r="C1057" s="462"/>
      <c r="D1057" s="462"/>
      <c r="E1057" s="462"/>
      <c r="F1057" s="461"/>
      <c r="G1057" s="461"/>
      <c r="H1057" s="461"/>
      <c r="I1057" s="463"/>
    </row>
    <row r="1058" spans="2:9" x14ac:dyDescent="0.25">
      <c r="B1058" s="461"/>
      <c r="C1058" s="462"/>
      <c r="D1058" s="462"/>
      <c r="E1058" s="462"/>
      <c r="F1058" s="461"/>
      <c r="G1058" s="461"/>
      <c r="H1058" s="461"/>
      <c r="I1058" s="463"/>
    </row>
    <row r="1059" spans="2:9" x14ac:dyDescent="0.25">
      <c r="B1059" s="461"/>
      <c r="C1059" s="462"/>
      <c r="D1059" s="462"/>
      <c r="E1059" s="462"/>
      <c r="F1059" s="461"/>
      <c r="G1059" s="461"/>
      <c r="H1059" s="461"/>
      <c r="I1059" s="463"/>
    </row>
    <row r="1060" spans="2:9" x14ac:dyDescent="0.25">
      <c r="B1060" s="461"/>
      <c r="C1060" s="462"/>
      <c r="D1060" s="462"/>
      <c r="E1060" s="462"/>
      <c r="F1060" s="461"/>
      <c r="G1060" s="461"/>
      <c r="H1060" s="461"/>
      <c r="I1060" s="463"/>
    </row>
    <row r="1061" spans="2:9" x14ac:dyDescent="0.25">
      <c r="B1061" s="461"/>
      <c r="C1061" s="462"/>
      <c r="D1061" s="462"/>
      <c r="E1061" s="462"/>
      <c r="F1061" s="461"/>
      <c r="G1061" s="461"/>
      <c r="H1061" s="461"/>
      <c r="I1061" s="463"/>
    </row>
    <row r="1062" spans="2:9" x14ac:dyDescent="0.25">
      <c r="B1062" s="461"/>
      <c r="C1062" s="462"/>
      <c r="D1062" s="462"/>
      <c r="E1062" s="462"/>
      <c r="F1062" s="461"/>
      <c r="G1062" s="461"/>
      <c r="H1062" s="461"/>
      <c r="I1062" s="463"/>
    </row>
    <row r="1063" spans="2:9" x14ac:dyDescent="0.25">
      <c r="B1063" s="461"/>
      <c r="C1063" s="462"/>
      <c r="D1063" s="462"/>
      <c r="E1063" s="462"/>
      <c r="F1063" s="461"/>
      <c r="G1063" s="461"/>
      <c r="H1063" s="461"/>
      <c r="I1063" s="463"/>
    </row>
    <row r="1064" spans="2:9" x14ac:dyDescent="0.25">
      <c r="B1064" s="461"/>
      <c r="C1064" s="462"/>
      <c r="D1064" s="462"/>
      <c r="E1064" s="462"/>
      <c r="F1064" s="461"/>
      <c r="G1064" s="461"/>
      <c r="H1064" s="461"/>
      <c r="I1064" s="463"/>
    </row>
    <row r="1065" spans="2:9" x14ac:dyDescent="0.25">
      <c r="B1065" s="461"/>
      <c r="C1065" s="462"/>
      <c r="D1065" s="462"/>
      <c r="E1065" s="462"/>
      <c r="F1065" s="461"/>
      <c r="G1065" s="461"/>
      <c r="H1065" s="461"/>
      <c r="I1065" s="463"/>
    </row>
    <row r="1066" spans="2:9" x14ac:dyDescent="0.25">
      <c r="B1066" s="461"/>
      <c r="C1066" s="462"/>
      <c r="D1066" s="462"/>
      <c r="E1066" s="462"/>
      <c r="F1066" s="461"/>
      <c r="G1066" s="461"/>
      <c r="H1066" s="461"/>
      <c r="I1066" s="463"/>
    </row>
    <row r="1067" spans="2:9" x14ac:dyDescent="0.25">
      <c r="B1067" s="461"/>
      <c r="C1067" s="462"/>
      <c r="D1067" s="462"/>
      <c r="E1067" s="462"/>
      <c r="F1067" s="461"/>
      <c r="G1067" s="461"/>
      <c r="H1067" s="461"/>
      <c r="I1067" s="463"/>
    </row>
    <row r="1068" spans="2:9" x14ac:dyDescent="0.25">
      <c r="B1068" s="461"/>
      <c r="C1068" s="462"/>
      <c r="D1068" s="462"/>
      <c r="E1068" s="462"/>
      <c r="F1068" s="461"/>
      <c r="G1068" s="461"/>
      <c r="H1068" s="461"/>
      <c r="I1068" s="463"/>
    </row>
    <row r="1069" spans="2:9" x14ac:dyDescent="0.25">
      <c r="B1069" s="461"/>
      <c r="C1069" s="462"/>
      <c r="D1069" s="462"/>
      <c r="E1069" s="462"/>
      <c r="F1069" s="461"/>
      <c r="G1069" s="461"/>
      <c r="H1069" s="461"/>
      <c r="I1069" s="463"/>
    </row>
    <row r="1070" spans="2:9" x14ac:dyDescent="0.25">
      <c r="B1070" s="461"/>
      <c r="C1070" s="462"/>
      <c r="D1070" s="462"/>
      <c r="E1070" s="462"/>
      <c r="F1070" s="461"/>
      <c r="G1070" s="461"/>
      <c r="H1070" s="461"/>
      <c r="I1070" s="463"/>
    </row>
    <row r="1071" spans="2:9" x14ac:dyDescent="0.25">
      <c r="B1071" s="461"/>
      <c r="C1071" s="462"/>
      <c r="D1071" s="462"/>
      <c r="E1071" s="462"/>
      <c r="F1071" s="461"/>
      <c r="G1071" s="461"/>
      <c r="H1071" s="461"/>
      <c r="I1071" s="463"/>
    </row>
    <row r="1072" spans="2:9" x14ac:dyDescent="0.25">
      <c r="B1072" s="461"/>
      <c r="C1072" s="462"/>
      <c r="D1072" s="462"/>
      <c r="E1072" s="462"/>
      <c r="F1072" s="461"/>
      <c r="G1072" s="461"/>
      <c r="H1072" s="461"/>
      <c r="I1072" s="463"/>
    </row>
    <row r="1073" spans="2:9" x14ac:dyDescent="0.25">
      <c r="B1073" s="461"/>
      <c r="C1073" s="462"/>
      <c r="D1073" s="462"/>
      <c r="E1073" s="462"/>
      <c r="F1073" s="461"/>
      <c r="G1073" s="461"/>
      <c r="H1073" s="461"/>
      <c r="I1073" s="463"/>
    </row>
    <row r="1074" spans="2:9" x14ac:dyDescent="0.25">
      <c r="B1074" s="461"/>
      <c r="C1074" s="462"/>
      <c r="D1074" s="462"/>
      <c r="E1074" s="462"/>
      <c r="F1074" s="461"/>
      <c r="G1074" s="461"/>
      <c r="H1074" s="461"/>
      <c r="I1074" s="463"/>
    </row>
    <row r="1075" spans="2:9" x14ac:dyDescent="0.25">
      <c r="B1075" s="461"/>
      <c r="C1075" s="462"/>
      <c r="D1075" s="462"/>
      <c r="E1075" s="462"/>
      <c r="F1075" s="461"/>
      <c r="G1075" s="461"/>
      <c r="H1075" s="461"/>
      <c r="I1075" s="463"/>
    </row>
    <row r="1076" spans="2:9" x14ac:dyDescent="0.25">
      <c r="B1076" s="461"/>
      <c r="C1076" s="462"/>
      <c r="D1076" s="462"/>
      <c r="E1076" s="462"/>
      <c r="F1076" s="461"/>
      <c r="G1076" s="461"/>
      <c r="H1076" s="461"/>
      <c r="I1076" s="463"/>
    </row>
    <row r="1077" spans="2:9" x14ac:dyDescent="0.25">
      <c r="B1077" s="461"/>
      <c r="C1077" s="462"/>
      <c r="D1077" s="462"/>
      <c r="E1077" s="462"/>
      <c r="F1077" s="461"/>
      <c r="G1077" s="461"/>
      <c r="H1077" s="461"/>
      <c r="I1077" s="463"/>
    </row>
    <row r="1078" spans="2:9" x14ac:dyDescent="0.25">
      <c r="B1078" s="461"/>
      <c r="C1078" s="462"/>
      <c r="D1078" s="462"/>
      <c r="E1078" s="462"/>
      <c r="F1078" s="461"/>
      <c r="G1078" s="461"/>
      <c r="H1078" s="461"/>
      <c r="I1078" s="463"/>
    </row>
    <row r="1079" spans="2:9" x14ac:dyDescent="0.25">
      <c r="B1079" s="461"/>
      <c r="C1079" s="462"/>
      <c r="D1079" s="462"/>
      <c r="E1079" s="462"/>
      <c r="F1079" s="461"/>
      <c r="G1079" s="461"/>
      <c r="H1079" s="461"/>
      <c r="I1079" s="463"/>
    </row>
    <row r="1080" spans="2:9" x14ac:dyDescent="0.25">
      <c r="B1080" s="461"/>
      <c r="C1080" s="462"/>
      <c r="D1080" s="462"/>
      <c r="E1080" s="462"/>
      <c r="F1080" s="461"/>
      <c r="G1080" s="461"/>
      <c r="H1080" s="461"/>
      <c r="I1080" s="463"/>
    </row>
    <row r="1081" spans="2:9" x14ac:dyDescent="0.25">
      <c r="B1081" s="461"/>
      <c r="C1081" s="462"/>
      <c r="D1081" s="462"/>
      <c r="E1081" s="462"/>
      <c r="F1081" s="461"/>
      <c r="G1081" s="461"/>
      <c r="H1081" s="461"/>
      <c r="I1081" s="463"/>
    </row>
    <row r="1082" spans="2:9" x14ac:dyDescent="0.25">
      <c r="B1082" s="461"/>
      <c r="C1082" s="462"/>
      <c r="D1082" s="462"/>
      <c r="E1082" s="462"/>
      <c r="F1082" s="461"/>
      <c r="G1082" s="461"/>
      <c r="H1082" s="461"/>
      <c r="I1082" s="463"/>
    </row>
    <row r="1083" spans="2:9" x14ac:dyDescent="0.25">
      <c r="B1083" s="461"/>
      <c r="C1083" s="462"/>
      <c r="D1083" s="462"/>
      <c r="E1083" s="462"/>
      <c r="F1083" s="461"/>
      <c r="G1083" s="461"/>
      <c r="H1083" s="461"/>
      <c r="I1083" s="463"/>
    </row>
    <row r="1084" spans="2:9" x14ac:dyDescent="0.25">
      <c r="B1084" s="461"/>
      <c r="C1084" s="462"/>
      <c r="D1084" s="462"/>
      <c r="E1084" s="462"/>
      <c r="F1084" s="461"/>
      <c r="G1084" s="461"/>
      <c r="H1084" s="461"/>
      <c r="I1084" s="463"/>
    </row>
    <row r="1085" spans="2:9" x14ac:dyDescent="0.25">
      <c r="B1085" s="461"/>
      <c r="C1085" s="462"/>
      <c r="D1085" s="462"/>
      <c r="E1085" s="462"/>
      <c r="F1085" s="461"/>
      <c r="G1085" s="461"/>
      <c r="H1085" s="461"/>
      <c r="I1085" s="463"/>
    </row>
    <row r="1086" spans="2:9" x14ac:dyDescent="0.25">
      <c r="B1086" s="461"/>
      <c r="C1086" s="462"/>
      <c r="D1086" s="462"/>
      <c r="E1086" s="462"/>
      <c r="F1086" s="461"/>
      <c r="G1086" s="461"/>
      <c r="H1086" s="461"/>
      <c r="I1086" s="463"/>
    </row>
    <row r="1087" spans="2:9" x14ac:dyDescent="0.25">
      <c r="B1087" s="461"/>
      <c r="C1087" s="462"/>
      <c r="D1087" s="462"/>
      <c r="E1087" s="462"/>
      <c r="F1087" s="461"/>
      <c r="G1087" s="461"/>
      <c r="H1087" s="461"/>
      <c r="I1087" s="463"/>
    </row>
    <row r="1088" spans="2:9" x14ac:dyDescent="0.25">
      <c r="B1088" s="461"/>
      <c r="C1088" s="462"/>
      <c r="D1088" s="462"/>
      <c r="E1088" s="462"/>
      <c r="F1088" s="461"/>
      <c r="G1088" s="461"/>
      <c r="H1088" s="461"/>
      <c r="I1088" s="463"/>
    </row>
    <row r="1089" spans="2:9" x14ac:dyDescent="0.25">
      <c r="B1089" s="461"/>
      <c r="C1089" s="462"/>
      <c r="D1089" s="462"/>
      <c r="E1089" s="462"/>
      <c r="F1089" s="461"/>
      <c r="G1089" s="461"/>
      <c r="H1089" s="461"/>
      <c r="I1089" s="463"/>
    </row>
    <row r="1090" spans="2:9" x14ac:dyDescent="0.25">
      <c r="B1090" s="461"/>
      <c r="C1090" s="462"/>
      <c r="D1090" s="462"/>
      <c r="E1090" s="462"/>
      <c r="F1090" s="461"/>
      <c r="G1090" s="461"/>
      <c r="H1090" s="461"/>
      <c r="I1090" s="463"/>
    </row>
    <row r="1091" spans="2:9" x14ac:dyDescent="0.25">
      <c r="B1091" s="461"/>
      <c r="C1091" s="462"/>
      <c r="D1091" s="462"/>
      <c r="E1091" s="462"/>
      <c r="F1091" s="461"/>
      <c r="G1091" s="461"/>
      <c r="H1091" s="461"/>
      <c r="I1091" s="463"/>
    </row>
    <row r="1092" spans="2:9" x14ac:dyDescent="0.25">
      <c r="B1092" s="461"/>
      <c r="C1092" s="462"/>
      <c r="D1092" s="462"/>
      <c r="E1092" s="462"/>
      <c r="F1092" s="461"/>
      <c r="G1092" s="461"/>
      <c r="H1092" s="461"/>
      <c r="I1092" s="463"/>
    </row>
    <row r="1093" spans="2:9" x14ac:dyDescent="0.25">
      <c r="B1093" s="461"/>
      <c r="C1093" s="462"/>
      <c r="D1093" s="462"/>
      <c r="E1093" s="462"/>
      <c r="F1093" s="461"/>
      <c r="G1093" s="461"/>
      <c r="H1093" s="461"/>
      <c r="I1093" s="463"/>
    </row>
    <row r="1094" spans="2:9" x14ac:dyDescent="0.25">
      <c r="B1094" s="461"/>
      <c r="C1094" s="462"/>
      <c r="D1094" s="462"/>
      <c r="E1094" s="462"/>
      <c r="F1094" s="461"/>
      <c r="G1094" s="461"/>
      <c r="H1094" s="461"/>
      <c r="I1094" s="463"/>
    </row>
    <row r="1095" spans="2:9" x14ac:dyDescent="0.25">
      <c r="B1095" s="461"/>
      <c r="C1095" s="462"/>
      <c r="D1095" s="462"/>
      <c r="E1095" s="462"/>
      <c r="F1095" s="461"/>
      <c r="G1095" s="461"/>
      <c r="H1095" s="461"/>
      <c r="I1095" s="463"/>
    </row>
    <row r="1096" spans="2:9" x14ac:dyDescent="0.25">
      <c r="B1096" s="461"/>
      <c r="C1096" s="462"/>
      <c r="D1096" s="462"/>
      <c r="E1096" s="462"/>
      <c r="F1096" s="461"/>
      <c r="G1096" s="461"/>
      <c r="H1096" s="461"/>
      <c r="I1096" s="463"/>
    </row>
    <row r="1097" spans="2:9" x14ac:dyDescent="0.25">
      <c r="B1097" s="461"/>
      <c r="C1097" s="462"/>
      <c r="D1097" s="462"/>
      <c r="E1097" s="462"/>
      <c r="F1097" s="461"/>
      <c r="G1097" s="461"/>
      <c r="H1097" s="461"/>
      <c r="I1097" s="463"/>
    </row>
    <row r="1098" spans="2:9" x14ac:dyDescent="0.25">
      <c r="B1098" s="461"/>
      <c r="C1098" s="462"/>
      <c r="D1098" s="462"/>
      <c r="E1098" s="462"/>
      <c r="F1098" s="461"/>
      <c r="G1098" s="461"/>
      <c r="H1098" s="461"/>
      <c r="I1098" s="463"/>
    </row>
    <row r="1099" spans="2:9" x14ac:dyDescent="0.25">
      <c r="B1099" s="461"/>
      <c r="C1099" s="462"/>
      <c r="D1099" s="462"/>
      <c r="E1099" s="462"/>
      <c r="F1099" s="461"/>
      <c r="G1099" s="461"/>
      <c r="H1099" s="461"/>
      <c r="I1099" s="463"/>
    </row>
    <row r="1100" spans="2:9" x14ac:dyDescent="0.25">
      <c r="B1100" s="461"/>
      <c r="C1100" s="462"/>
      <c r="D1100" s="462"/>
      <c r="E1100" s="462"/>
      <c r="F1100" s="461"/>
      <c r="G1100" s="461"/>
      <c r="H1100" s="461"/>
      <c r="I1100" s="463"/>
    </row>
    <row r="1101" spans="2:9" x14ac:dyDescent="0.25">
      <c r="B1101" s="461"/>
      <c r="C1101" s="462"/>
      <c r="D1101" s="462"/>
      <c r="E1101" s="462"/>
      <c r="F1101" s="461"/>
      <c r="G1101" s="461"/>
      <c r="H1101" s="461"/>
      <c r="I1101" s="463"/>
    </row>
    <row r="1102" spans="2:9" x14ac:dyDescent="0.25">
      <c r="B1102" s="461"/>
      <c r="C1102" s="462"/>
      <c r="D1102" s="462"/>
      <c r="E1102" s="462"/>
      <c r="F1102" s="461"/>
      <c r="G1102" s="461"/>
      <c r="H1102" s="461"/>
      <c r="I1102" s="463"/>
    </row>
    <row r="1103" spans="2:9" x14ac:dyDescent="0.25">
      <c r="B1103" s="461"/>
      <c r="C1103" s="462"/>
      <c r="D1103" s="462"/>
      <c r="E1103" s="462"/>
      <c r="F1103" s="461"/>
      <c r="G1103" s="461"/>
      <c r="H1103" s="461"/>
      <c r="I1103" s="463"/>
    </row>
    <row r="1104" spans="2:9" x14ac:dyDescent="0.25">
      <c r="B1104" s="461"/>
      <c r="C1104" s="462"/>
      <c r="D1104" s="462"/>
      <c r="E1104" s="462"/>
      <c r="F1104" s="461"/>
      <c r="G1104" s="461"/>
      <c r="H1104" s="461"/>
      <c r="I1104" s="463"/>
    </row>
    <row r="1105" spans="2:9" x14ac:dyDescent="0.25">
      <c r="B1105" s="461"/>
      <c r="C1105" s="462"/>
      <c r="D1105" s="462"/>
      <c r="E1105" s="462"/>
      <c r="F1105" s="461"/>
      <c r="G1105" s="461"/>
      <c r="H1105" s="461"/>
      <c r="I1105" s="463"/>
    </row>
    <row r="1106" spans="2:9" x14ac:dyDescent="0.25">
      <c r="B1106" s="461"/>
      <c r="C1106" s="462"/>
      <c r="D1106" s="462"/>
      <c r="E1106" s="462"/>
      <c r="F1106" s="461"/>
      <c r="G1106" s="461"/>
      <c r="H1106" s="461"/>
      <c r="I1106" s="463"/>
    </row>
    <row r="1107" spans="2:9" x14ac:dyDescent="0.25">
      <c r="B1107" s="461"/>
      <c r="C1107" s="462"/>
      <c r="D1107" s="462"/>
      <c r="E1107" s="462"/>
      <c r="F1107" s="461"/>
      <c r="G1107" s="461"/>
      <c r="H1107" s="461"/>
      <c r="I1107" s="463"/>
    </row>
    <row r="1108" spans="2:9" x14ac:dyDescent="0.25">
      <c r="B1108" s="461"/>
      <c r="C1108" s="462"/>
      <c r="D1108" s="462"/>
      <c r="E1108" s="462"/>
      <c r="F1108" s="461"/>
      <c r="G1108" s="461"/>
      <c r="H1108" s="461"/>
      <c r="I1108" s="463"/>
    </row>
    <row r="1109" spans="2:9" x14ac:dyDescent="0.25">
      <c r="B1109" s="461"/>
      <c r="C1109" s="462"/>
      <c r="D1109" s="462"/>
      <c r="E1109" s="462"/>
      <c r="F1109" s="461"/>
      <c r="G1109" s="461"/>
      <c r="H1109" s="461"/>
      <c r="I1109" s="463"/>
    </row>
    <row r="1110" spans="2:9" x14ac:dyDescent="0.25">
      <c r="B1110" s="461"/>
      <c r="C1110" s="462"/>
      <c r="D1110" s="462"/>
      <c r="E1110" s="462"/>
      <c r="F1110" s="461"/>
      <c r="G1110" s="461"/>
      <c r="H1110" s="461"/>
      <c r="I1110" s="463"/>
    </row>
    <row r="1111" spans="2:9" x14ac:dyDescent="0.25">
      <c r="B1111" s="461"/>
      <c r="C1111" s="462"/>
      <c r="D1111" s="462"/>
      <c r="E1111" s="462"/>
      <c r="F1111" s="461"/>
      <c r="G1111" s="461"/>
      <c r="H1111" s="461"/>
      <c r="I1111" s="463"/>
    </row>
    <row r="1112" spans="2:9" x14ac:dyDescent="0.25">
      <c r="B1112" s="461"/>
      <c r="C1112" s="462"/>
      <c r="D1112" s="462"/>
      <c r="E1112" s="462"/>
      <c r="F1112" s="461"/>
      <c r="G1112" s="461"/>
      <c r="H1112" s="461"/>
      <c r="I1112" s="463"/>
    </row>
    <row r="1113" spans="2:9" x14ac:dyDescent="0.25">
      <c r="B1113" s="461"/>
      <c r="C1113" s="462"/>
      <c r="D1113" s="462"/>
      <c r="E1113" s="462"/>
      <c r="F1113" s="461"/>
      <c r="G1113" s="461"/>
      <c r="H1113" s="461"/>
      <c r="I1113" s="463"/>
    </row>
    <row r="1114" spans="2:9" x14ac:dyDescent="0.25">
      <c r="B1114" s="461"/>
      <c r="C1114" s="462"/>
      <c r="D1114" s="462"/>
      <c r="E1114" s="462"/>
      <c r="F1114" s="461"/>
      <c r="G1114" s="461"/>
      <c r="H1114" s="461"/>
      <c r="I1114" s="463"/>
    </row>
    <row r="1115" spans="2:9" x14ac:dyDescent="0.25">
      <c r="B1115" s="461"/>
      <c r="C1115" s="462"/>
      <c r="D1115" s="462"/>
      <c r="E1115" s="462"/>
      <c r="F1115" s="461"/>
      <c r="G1115" s="461"/>
      <c r="H1115" s="461"/>
      <c r="I1115" s="463"/>
    </row>
    <row r="1116" spans="2:9" x14ac:dyDescent="0.25">
      <c r="B1116" s="461"/>
      <c r="C1116" s="462"/>
      <c r="D1116" s="462"/>
      <c r="E1116" s="462"/>
      <c r="F1116" s="461"/>
      <c r="G1116" s="461"/>
      <c r="H1116" s="461"/>
      <c r="I1116" s="463"/>
    </row>
    <row r="1117" spans="2:9" x14ac:dyDescent="0.25">
      <c r="B1117" s="461"/>
      <c r="C1117" s="462"/>
      <c r="D1117" s="462"/>
      <c r="E1117" s="462"/>
      <c r="F1117" s="461"/>
      <c r="G1117" s="461"/>
      <c r="H1117" s="461"/>
      <c r="I1117" s="463"/>
    </row>
    <row r="1118" spans="2:9" x14ac:dyDescent="0.25">
      <c r="B1118" s="461"/>
      <c r="C1118" s="462"/>
      <c r="D1118" s="462"/>
      <c r="E1118" s="462"/>
      <c r="F1118" s="461"/>
      <c r="G1118" s="461"/>
      <c r="H1118" s="461"/>
      <c r="I1118" s="463"/>
    </row>
    <row r="1119" spans="2:9" x14ac:dyDescent="0.25">
      <c r="B1119" s="461"/>
      <c r="C1119" s="462"/>
      <c r="D1119" s="462"/>
      <c r="E1119" s="462"/>
      <c r="F1119" s="461"/>
      <c r="G1119" s="461"/>
      <c r="H1119" s="461"/>
      <c r="I1119" s="463"/>
    </row>
    <row r="1120" spans="2:9" x14ac:dyDescent="0.25">
      <c r="B1120" s="461"/>
      <c r="C1120" s="462"/>
      <c r="D1120" s="462"/>
      <c r="E1120" s="462"/>
      <c r="F1120" s="461"/>
      <c r="G1120" s="461"/>
      <c r="H1120" s="461"/>
      <c r="I1120" s="463"/>
    </row>
    <row r="1121" spans="2:9" x14ac:dyDescent="0.25">
      <c r="B1121" s="461"/>
      <c r="C1121" s="462"/>
      <c r="D1121" s="462"/>
      <c r="E1121" s="462"/>
      <c r="F1121" s="461"/>
      <c r="G1121" s="461"/>
      <c r="H1121" s="461"/>
      <c r="I1121" s="463"/>
    </row>
    <row r="1122" spans="2:9" x14ac:dyDescent="0.25">
      <c r="B1122" s="461"/>
      <c r="C1122" s="462"/>
      <c r="D1122" s="462"/>
      <c r="E1122" s="462"/>
      <c r="F1122" s="461"/>
      <c r="G1122" s="461"/>
      <c r="H1122" s="461"/>
      <c r="I1122" s="463"/>
    </row>
    <row r="1123" spans="2:9" x14ac:dyDescent="0.25">
      <c r="B1123" s="461"/>
      <c r="C1123" s="462"/>
      <c r="D1123" s="462"/>
      <c r="E1123" s="462"/>
      <c r="F1123" s="461"/>
      <c r="G1123" s="461"/>
      <c r="H1123" s="461"/>
      <c r="I1123" s="463"/>
    </row>
    <row r="1124" spans="2:9" x14ac:dyDescent="0.25">
      <c r="B1124" s="461"/>
      <c r="C1124" s="462"/>
      <c r="D1124" s="462"/>
      <c r="E1124" s="462"/>
      <c r="F1124" s="461"/>
      <c r="G1124" s="461"/>
      <c r="H1124" s="461"/>
      <c r="I1124" s="463"/>
    </row>
    <row r="1125" spans="2:9" x14ac:dyDescent="0.25">
      <c r="B1125" s="461"/>
      <c r="C1125" s="462"/>
      <c r="D1125" s="462"/>
      <c r="E1125" s="462"/>
      <c r="F1125" s="461"/>
      <c r="G1125" s="461"/>
      <c r="H1125" s="461"/>
      <c r="I1125" s="463"/>
    </row>
    <row r="1126" spans="2:9" x14ac:dyDescent="0.25">
      <c r="B1126" s="461"/>
      <c r="C1126" s="462"/>
      <c r="D1126" s="462"/>
      <c r="E1126" s="462"/>
      <c r="F1126" s="461"/>
      <c r="G1126" s="461"/>
      <c r="H1126" s="461"/>
      <c r="I1126" s="463"/>
    </row>
    <row r="1127" spans="2:9" x14ac:dyDescent="0.25">
      <c r="B1127" s="461"/>
      <c r="C1127" s="462"/>
      <c r="D1127" s="462"/>
      <c r="E1127" s="462"/>
      <c r="F1127" s="461"/>
      <c r="G1127" s="461"/>
      <c r="H1127" s="461"/>
      <c r="I1127" s="463"/>
    </row>
    <row r="1128" spans="2:9" x14ac:dyDescent="0.25">
      <c r="B1128" s="461"/>
      <c r="C1128" s="462"/>
      <c r="D1128" s="462"/>
      <c r="E1128" s="462"/>
      <c r="F1128" s="461"/>
      <c r="G1128" s="461"/>
      <c r="H1128" s="461"/>
      <c r="I1128" s="463"/>
    </row>
    <row r="1129" spans="2:9" x14ac:dyDescent="0.25">
      <c r="B1129" s="461"/>
      <c r="C1129" s="462"/>
      <c r="D1129" s="462"/>
      <c r="E1129" s="462"/>
      <c r="F1129" s="461"/>
      <c r="G1129" s="461"/>
      <c r="H1129" s="461"/>
      <c r="I1129" s="463"/>
    </row>
    <row r="1130" spans="2:9" x14ac:dyDescent="0.25">
      <c r="B1130" s="461"/>
      <c r="C1130" s="462"/>
      <c r="D1130" s="462"/>
      <c r="E1130" s="462"/>
      <c r="F1130" s="461"/>
      <c r="G1130" s="461"/>
      <c r="H1130" s="461"/>
      <c r="I1130" s="463"/>
    </row>
    <row r="1131" spans="2:9" x14ac:dyDescent="0.25">
      <c r="B1131" s="461"/>
      <c r="C1131" s="462"/>
      <c r="D1131" s="462"/>
      <c r="E1131" s="462"/>
      <c r="F1131" s="461"/>
      <c r="G1131" s="461"/>
      <c r="H1131" s="461"/>
      <c r="I1131" s="463"/>
    </row>
    <row r="1132" spans="2:9" x14ac:dyDescent="0.25">
      <c r="B1132" s="461"/>
      <c r="C1132" s="462"/>
      <c r="D1132" s="462"/>
      <c r="E1132" s="462"/>
      <c r="F1132" s="461"/>
      <c r="G1132" s="461"/>
      <c r="H1132" s="461"/>
      <c r="I1132" s="463"/>
    </row>
    <row r="1133" spans="2:9" x14ac:dyDescent="0.25">
      <c r="B1133" s="461"/>
      <c r="C1133" s="462"/>
      <c r="D1133" s="462"/>
      <c r="E1133" s="462"/>
      <c r="F1133" s="461"/>
      <c r="G1133" s="461"/>
      <c r="H1133" s="461"/>
      <c r="I1133" s="463"/>
    </row>
    <row r="1134" spans="2:9" x14ac:dyDescent="0.25">
      <c r="B1134" s="461"/>
      <c r="C1134" s="462"/>
      <c r="D1134" s="462"/>
      <c r="E1134" s="462"/>
      <c r="F1134" s="461"/>
      <c r="G1134" s="461"/>
      <c r="H1134" s="461"/>
      <c r="I1134" s="463"/>
    </row>
    <row r="1135" spans="2:9" x14ac:dyDescent="0.25">
      <c r="B1135" s="461"/>
      <c r="C1135" s="462"/>
      <c r="D1135" s="462"/>
      <c r="E1135" s="462"/>
      <c r="F1135" s="461"/>
      <c r="G1135" s="461"/>
      <c r="H1135" s="461"/>
      <c r="I1135" s="463"/>
    </row>
    <row r="1136" spans="2:9" x14ac:dyDescent="0.25">
      <c r="B1136" s="461"/>
      <c r="C1136" s="462"/>
      <c r="D1136" s="462"/>
      <c r="E1136" s="462"/>
      <c r="F1136" s="461"/>
      <c r="G1136" s="461"/>
      <c r="H1136" s="461"/>
      <c r="I1136" s="463"/>
    </row>
    <row r="1137" spans="2:9" x14ac:dyDescent="0.25">
      <c r="B1137" s="461"/>
      <c r="C1137" s="462"/>
      <c r="D1137" s="462"/>
      <c r="E1137" s="462"/>
      <c r="F1137" s="461"/>
      <c r="G1137" s="461"/>
      <c r="H1137" s="461"/>
      <c r="I1137" s="463"/>
    </row>
    <row r="1138" spans="2:9" x14ac:dyDescent="0.25">
      <c r="B1138" s="461"/>
      <c r="C1138" s="462"/>
      <c r="D1138" s="462"/>
      <c r="E1138" s="462"/>
      <c r="F1138" s="461"/>
      <c r="G1138" s="461"/>
      <c r="H1138" s="461"/>
      <c r="I1138" s="463"/>
    </row>
    <row r="1139" spans="2:9" x14ac:dyDescent="0.25">
      <c r="B1139" s="461"/>
      <c r="C1139" s="462"/>
      <c r="D1139" s="462"/>
      <c r="E1139" s="462"/>
      <c r="F1139" s="461"/>
      <c r="G1139" s="461"/>
      <c r="H1139" s="461"/>
      <c r="I1139" s="463"/>
    </row>
    <row r="1140" spans="2:9" x14ac:dyDescent="0.25">
      <c r="B1140" s="461"/>
      <c r="C1140" s="462"/>
      <c r="D1140" s="462"/>
      <c r="E1140" s="462"/>
      <c r="F1140" s="461"/>
      <c r="G1140" s="461"/>
      <c r="H1140" s="461"/>
      <c r="I1140" s="463"/>
    </row>
    <row r="1141" spans="2:9" x14ac:dyDescent="0.25">
      <c r="B1141" s="461"/>
      <c r="C1141" s="462"/>
      <c r="D1141" s="462"/>
      <c r="E1141" s="462"/>
      <c r="F1141" s="461"/>
      <c r="G1141" s="461"/>
      <c r="H1141" s="461"/>
      <c r="I1141" s="463"/>
    </row>
    <row r="1142" spans="2:9" x14ac:dyDescent="0.25">
      <c r="B1142" s="461"/>
      <c r="C1142" s="462"/>
      <c r="D1142" s="462"/>
      <c r="E1142" s="462"/>
      <c r="F1142" s="461"/>
      <c r="G1142" s="461"/>
      <c r="H1142" s="461"/>
      <c r="I1142" s="463"/>
    </row>
    <row r="1143" spans="2:9" x14ac:dyDescent="0.25">
      <c r="B1143" s="461"/>
      <c r="C1143" s="462"/>
      <c r="D1143" s="462"/>
      <c r="E1143" s="462"/>
      <c r="F1143" s="461"/>
      <c r="G1143" s="461"/>
      <c r="H1143" s="461"/>
      <c r="I1143" s="463"/>
    </row>
    <row r="1144" spans="2:9" x14ac:dyDescent="0.25">
      <c r="B1144" s="461"/>
      <c r="C1144" s="462"/>
      <c r="D1144" s="462"/>
      <c r="E1144" s="462"/>
      <c r="F1144" s="461"/>
      <c r="G1144" s="461"/>
      <c r="H1144" s="461"/>
      <c r="I1144" s="463"/>
    </row>
    <row r="1145" spans="2:9" x14ac:dyDescent="0.25">
      <c r="B1145" s="461"/>
      <c r="C1145" s="462"/>
      <c r="D1145" s="462"/>
      <c r="E1145" s="462"/>
      <c r="F1145" s="461"/>
      <c r="G1145" s="461"/>
      <c r="H1145" s="461"/>
      <c r="I1145" s="463"/>
    </row>
    <row r="1146" spans="2:9" x14ac:dyDescent="0.25">
      <c r="B1146" s="461"/>
      <c r="C1146" s="462"/>
      <c r="D1146" s="462"/>
      <c r="E1146" s="462"/>
      <c r="F1146" s="461"/>
      <c r="G1146" s="461"/>
      <c r="H1146" s="461"/>
      <c r="I1146" s="463"/>
    </row>
    <row r="1147" spans="2:9" x14ac:dyDescent="0.25">
      <c r="B1147" s="461"/>
      <c r="C1147" s="462"/>
      <c r="D1147" s="462"/>
      <c r="E1147" s="462"/>
      <c r="F1147" s="461"/>
      <c r="G1147" s="461"/>
      <c r="H1147" s="461"/>
      <c r="I1147" s="463"/>
    </row>
    <row r="1148" spans="2:9" x14ac:dyDescent="0.25">
      <c r="B1148" s="461"/>
      <c r="C1148" s="462"/>
      <c r="D1148" s="462"/>
      <c r="E1148" s="462"/>
      <c r="F1148" s="461"/>
      <c r="G1148" s="461"/>
      <c r="H1148" s="461"/>
      <c r="I1148" s="463"/>
    </row>
    <row r="1149" spans="2:9" x14ac:dyDescent="0.25">
      <c r="B1149" s="461"/>
      <c r="C1149" s="462"/>
      <c r="D1149" s="462"/>
      <c r="E1149" s="462"/>
      <c r="F1149" s="461"/>
      <c r="G1149" s="461"/>
      <c r="H1149" s="461"/>
      <c r="I1149" s="463"/>
    </row>
    <row r="1150" spans="2:9" x14ac:dyDescent="0.25">
      <c r="B1150" s="461"/>
      <c r="C1150" s="462"/>
      <c r="D1150" s="462"/>
      <c r="E1150" s="462"/>
      <c r="F1150" s="461"/>
      <c r="G1150" s="461"/>
      <c r="H1150" s="461"/>
      <c r="I1150" s="463"/>
    </row>
    <row r="1151" spans="2:9" x14ac:dyDescent="0.25">
      <c r="B1151" s="461"/>
      <c r="C1151" s="462"/>
      <c r="D1151" s="462"/>
      <c r="E1151" s="462"/>
      <c r="F1151" s="461"/>
      <c r="G1151" s="461"/>
      <c r="H1151" s="461"/>
      <c r="I1151" s="463"/>
    </row>
    <row r="1152" spans="2:9" x14ac:dyDescent="0.25">
      <c r="B1152" s="461"/>
      <c r="C1152" s="462"/>
      <c r="D1152" s="462"/>
      <c r="E1152" s="462"/>
      <c r="F1152" s="461"/>
      <c r="G1152" s="461"/>
      <c r="H1152" s="461"/>
      <c r="I1152" s="463"/>
    </row>
    <row r="1153" spans="2:9" x14ac:dyDescent="0.25">
      <c r="B1153" s="461"/>
      <c r="C1153" s="462"/>
      <c r="D1153" s="462"/>
      <c r="E1153" s="462"/>
      <c r="F1153" s="461"/>
      <c r="G1153" s="461"/>
      <c r="H1153" s="461"/>
      <c r="I1153" s="463"/>
    </row>
    <row r="1154" spans="2:9" x14ac:dyDescent="0.25">
      <c r="B1154" s="461"/>
      <c r="C1154" s="462"/>
      <c r="D1154" s="462"/>
      <c r="E1154" s="462"/>
      <c r="F1154" s="461"/>
      <c r="G1154" s="461"/>
      <c r="H1154" s="461"/>
      <c r="I1154" s="463"/>
    </row>
    <row r="1155" spans="2:9" x14ac:dyDescent="0.25">
      <c r="B1155" s="461"/>
      <c r="C1155" s="462"/>
      <c r="D1155" s="462"/>
      <c r="E1155" s="462"/>
      <c r="F1155" s="461"/>
      <c r="G1155" s="461"/>
      <c r="H1155" s="461"/>
      <c r="I1155" s="463"/>
    </row>
    <row r="1156" spans="2:9" x14ac:dyDescent="0.25">
      <c r="B1156" s="461"/>
      <c r="C1156" s="462"/>
      <c r="D1156" s="462"/>
      <c r="E1156" s="462"/>
      <c r="F1156" s="461"/>
      <c r="G1156" s="461"/>
      <c r="H1156" s="461"/>
      <c r="I1156" s="463"/>
    </row>
    <row r="1157" spans="2:9" x14ac:dyDescent="0.25">
      <c r="B1157" s="461"/>
      <c r="C1157" s="462"/>
      <c r="D1157" s="462"/>
      <c r="E1157" s="462"/>
      <c r="F1157" s="461"/>
      <c r="G1157" s="461"/>
      <c r="H1157" s="461"/>
      <c r="I1157" s="463"/>
    </row>
    <row r="1158" spans="2:9" x14ac:dyDescent="0.25">
      <c r="B1158" s="461"/>
      <c r="C1158" s="462"/>
      <c r="D1158" s="462"/>
      <c r="E1158" s="462"/>
      <c r="F1158" s="461"/>
      <c r="G1158" s="461"/>
      <c r="H1158" s="461"/>
      <c r="I1158" s="463"/>
    </row>
    <row r="1159" spans="2:9" x14ac:dyDescent="0.25">
      <c r="B1159" s="461"/>
      <c r="C1159" s="462"/>
      <c r="D1159" s="462"/>
      <c r="E1159" s="462"/>
      <c r="F1159" s="461"/>
      <c r="G1159" s="461"/>
      <c r="H1159" s="461"/>
      <c r="I1159" s="463"/>
    </row>
    <row r="1160" spans="2:9" x14ac:dyDescent="0.25">
      <c r="B1160" s="461"/>
      <c r="C1160" s="462"/>
      <c r="D1160" s="462"/>
      <c r="E1160" s="462"/>
      <c r="F1160" s="461"/>
      <c r="G1160" s="461"/>
      <c r="H1160" s="461"/>
      <c r="I1160" s="463"/>
    </row>
    <row r="1161" spans="2:9" x14ac:dyDescent="0.25">
      <c r="B1161" s="461"/>
      <c r="C1161" s="462"/>
      <c r="D1161" s="462"/>
      <c r="E1161" s="462"/>
      <c r="F1161" s="461"/>
      <c r="G1161" s="461"/>
      <c r="H1161" s="461"/>
      <c r="I1161" s="463"/>
    </row>
    <row r="1162" spans="2:9" x14ac:dyDescent="0.25">
      <c r="B1162" s="461"/>
      <c r="C1162" s="462"/>
      <c r="D1162" s="462"/>
      <c r="E1162" s="462"/>
      <c r="F1162" s="461"/>
      <c r="G1162" s="461"/>
      <c r="H1162" s="461"/>
      <c r="I1162" s="463"/>
    </row>
    <row r="1163" spans="2:9" x14ac:dyDescent="0.25">
      <c r="B1163" s="461"/>
      <c r="C1163" s="462"/>
      <c r="D1163" s="462"/>
      <c r="E1163" s="462"/>
      <c r="F1163" s="461"/>
      <c r="G1163" s="461"/>
      <c r="H1163" s="461"/>
      <c r="I1163" s="463"/>
    </row>
    <row r="1164" spans="2:9" x14ac:dyDescent="0.25">
      <c r="B1164" s="461"/>
      <c r="C1164" s="462"/>
      <c r="D1164" s="462"/>
      <c r="E1164" s="462"/>
      <c r="F1164" s="461"/>
      <c r="G1164" s="461"/>
      <c r="H1164" s="461"/>
      <c r="I1164" s="463"/>
    </row>
    <row r="1165" spans="2:9" x14ac:dyDescent="0.25">
      <c r="B1165" s="461"/>
      <c r="C1165" s="462"/>
      <c r="D1165" s="462"/>
      <c r="E1165" s="462"/>
      <c r="F1165" s="461"/>
      <c r="G1165" s="461"/>
      <c r="H1165" s="461"/>
      <c r="I1165" s="463"/>
    </row>
    <row r="1166" spans="2:9" x14ac:dyDescent="0.25">
      <c r="B1166" s="461"/>
      <c r="C1166" s="462"/>
      <c r="D1166" s="462"/>
      <c r="E1166" s="462"/>
      <c r="F1166" s="461"/>
      <c r="G1166" s="461"/>
      <c r="H1166" s="461"/>
      <c r="I1166" s="463"/>
    </row>
    <row r="1167" spans="2:9" x14ac:dyDescent="0.25">
      <c r="B1167" s="461"/>
      <c r="C1167" s="462"/>
      <c r="D1167" s="462"/>
      <c r="E1167" s="462"/>
      <c r="F1167" s="461"/>
      <c r="G1167" s="461"/>
      <c r="H1167" s="461"/>
      <c r="I1167" s="463"/>
    </row>
    <row r="1168" spans="2:9" x14ac:dyDescent="0.25">
      <c r="B1168" s="461"/>
      <c r="C1168" s="462"/>
      <c r="D1168" s="462"/>
      <c r="E1168" s="462"/>
      <c r="F1168" s="461"/>
      <c r="G1168" s="461"/>
      <c r="H1168" s="461"/>
      <c r="I1168" s="463"/>
    </row>
    <row r="1169" spans="2:9" x14ac:dyDescent="0.25">
      <c r="B1169" s="461"/>
      <c r="C1169" s="462"/>
      <c r="D1169" s="462"/>
      <c r="E1169" s="462"/>
      <c r="F1169" s="461"/>
      <c r="G1169" s="461"/>
      <c r="H1169" s="461"/>
      <c r="I1169" s="463"/>
    </row>
    <row r="1170" spans="2:9" x14ac:dyDescent="0.25">
      <c r="B1170" s="461"/>
      <c r="C1170" s="462"/>
      <c r="D1170" s="462"/>
      <c r="E1170" s="462"/>
      <c r="F1170" s="461"/>
      <c r="G1170" s="461"/>
      <c r="H1170" s="461"/>
      <c r="I1170" s="463"/>
    </row>
    <row r="1171" spans="2:9" x14ac:dyDescent="0.25">
      <c r="B1171" s="461"/>
      <c r="C1171" s="462"/>
      <c r="D1171" s="462"/>
      <c r="E1171" s="462"/>
      <c r="F1171" s="461"/>
      <c r="G1171" s="461"/>
      <c r="H1171" s="461"/>
      <c r="I1171" s="463"/>
    </row>
    <row r="1172" spans="2:9" x14ac:dyDescent="0.25">
      <c r="B1172" s="461"/>
      <c r="C1172" s="462"/>
      <c r="D1172" s="462"/>
      <c r="E1172" s="462"/>
      <c r="F1172" s="461"/>
      <c r="G1172" s="461"/>
      <c r="H1172" s="461"/>
      <c r="I1172" s="463"/>
    </row>
    <row r="1173" spans="2:9" x14ac:dyDescent="0.25">
      <c r="B1173" s="461"/>
      <c r="C1173" s="462"/>
      <c r="D1173" s="462"/>
      <c r="E1173" s="462"/>
      <c r="F1173" s="461"/>
      <c r="G1173" s="461"/>
      <c r="H1173" s="461"/>
      <c r="I1173" s="463"/>
    </row>
    <row r="1174" spans="2:9" x14ac:dyDescent="0.25">
      <c r="B1174" s="461"/>
      <c r="C1174" s="462"/>
      <c r="D1174" s="462"/>
      <c r="E1174" s="462"/>
      <c r="F1174" s="461"/>
      <c r="G1174" s="461"/>
      <c r="H1174" s="461"/>
      <c r="I1174" s="463"/>
    </row>
    <row r="1175" spans="2:9" x14ac:dyDescent="0.25">
      <c r="B1175" s="461"/>
      <c r="C1175" s="462"/>
      <c r="D1175" s="462"/>
      <c r="E1175" s="462"/>
      <c r="F1175" s="461"/>
      <c r="G1175" s="461"/>
      <c r="H1175" s="461"/>
      <c r="I1175" s="463"/>
    </row>
    <row r="1176" spans="2:9" x14ac:dyDescent="0.25">
      <c r="B1176" s="461"/>
      <c r="C1176" s="462"/>
      <c r="D1176" s="462"/>
      <c r="E1176" s="462"/>
      <c r="F1176" s="461"/>
      <c r="G1176" s="461"/>
      <c r="H1176" s="461"/>
      <c r="I1176" s="463"/>
    </row>
    <row r="1177" spans="2:9" x14ac:dyDescent="0.25">
      <c r="B1177" s="461"/>
      <c r="C1177" s="462"/>
      <c r="D1177" s="462"/>
      <c r="E1177" s="462"/>
      <c r="F1177" s="461"/>
      <c r="G1177" s="461"/>
      <c r="H1177" s="461"/>
      <c r="I1177" s="463"/>
    </row>
    <row r="1178" spans="2:9" x14ac:dyDescent="0.25">
      <c r="B1178" s="461"/>
      <c r="C1178" s="462"/>
      <c r="D1178" s="462"/>
      <c r="E1178" s="462"/>
      <c r="F1178" s="461"/>
      <c r="G1178" s="461"/>
      <c r="H1178" s="461"/>
      <c r="I1178" s="463"/>
    </row>
    <row r="1179" spans="2:9" x14ac:dyDescent="0.25">
      <c r="B1179" s="461"/>
      <c r="C1179" s="462"/>
      <c r="D1179" s="462"/>
      <c r="E1179" s="462"/>
      <c r="F1179" s="461"/>
      <c r="G1179" s="461"/>
      <c r="H1179" s="461"/>
      <c r="I1179" s="463"/>
    </row>
    <row r="1180" spans="2:9" x14ac:dyDescent="0.25">
      <c r="B1180" s="461"/>
      <c r="C1180" s="462"/>
      <c r="D1180" s="462"/>
      <c r="E1180" s="462"/>
      <c r="F1180" s="461"/>
      <c r="G1180" s="461"/>
      <c r="H1180" s="461"/>
      <c r="I1180" s="463"/>
    </row>
    <row r="1181" spans="2:9" x14ac:dyDescent="0.25">
      <c r="B1181" s="461"/>
      <c r="C1181" s="462"/>
      <c r="D1181" s="462"/>
      <c r="E1181" s="462"/>
      <c r="F1181" s="461"/>
      <c r="G1181" s="461"/>
      <c r="H1181" s="461"/>
      <c r="I1181" s="463"/>
    </row>
    <row r="1182" spans="2:9" x14ac:dyDescent="0.25">
      <c r="B1182" s="461"/>
      <c r="C1182" s="462"/>
      <c r="D1182" s="462"/>
      <c r="E1182" s="462"/>
      <c r="F1182" s="461"/>
      <c r="G1182" s="461"/>
      <c r="H1182" s="461"/>
      <c r="I1182" s="463"/>
    </row>
    <row r="1183" spans="2:9" x14ac:dyDescent="0.25">
      <c r="B1183" s="461"/>
      <c r="C1183" s="462"/>
      <c r="D1183" s="462"/>
      <c r="E1183" s="462"/>
      <c r="F1183" s="461"/>
      <c r="G1183" s="461"/>
      <c r="H1183" s="461"/>
      <c r="I1183" s="463"/>
    </row>
    <row r="1184" spans="2:9" x14ac:dyDescent="0.25">
      <c r="B1184" s="461"/>
      <c r="C1184" s="462"/>
      <c r="D1184" s="462"/>
      <c r="E1184" s="462"/>
      <c r="F1184" s="461"/>
      <c r="G1184" s="461"/>
      <c r="H1184" s="461"/>
      <c r="I1184" s="463"/>
    </row>
    <row r="1185" spans="2:9" x14ac:dyDescent="0.25">
      <c r="B1185" s="461"/>
      <c r="C1185" s="462"/>
      <c r="D1185" s="462"/>
      <c r="E1185" s="462"/>
      <c r="F1185" s="461"/>
      <c r="G1185" s="461"/>
      <c r="H1185" s="461"/>
      <c r="I1185" s="463"/>
    </row>
    <row r="1186" spans="2:9" x14ac:dyDescent="0.25">
      <c r="B1186" s="461"/>
      <c r="C1186" s="462"/>
      <c r="D1186" s="462"/>
      <c r="E1186" s="462"/>
      <c r="F1186" s="461"/>
      <c r="G1186" s="461"/>
      <c r="H1186" s="461"/>
      <c r="I1186" s="463"/>
    </row>
    <row r="1187" spans="2:9" x14ac:dyDescent="0.25">
      <c r="B1187" s="461"/>
      <c r="C1187" s="462"/>
      <c r="D1187" s="462"/>
      <c r="E1187" s="462"/>
      <c r="F1187" s="461"/>
      <c r="G1187" s="461"/>
      <c r="H1187" s="461"/>
      <c r="I1187" s="463"/>
    </row>
    <row r="1188" spans="2:9" x14ac:dyDescent="0.25">
      <c r="B1188" s="461"/>
      <c r="C1188" s="462"/>
      <c r="D1188" s="462"/>
      <c r="E1188" s="462"/>
      <c r="F1188" s="461"/>
      <c r="G1188" s="461"/>
      <c r="H1188" s="461"/>
      <c r="I1188" s="463"/>
    </row>
    <row r="1189" spans="2:9" x14ac:dyDescent="0.25">
      <c r="B1189" s="461"/>
      <c r="C1189" s="462"/>
      <c r="D1189" s="462"/>
      <c r="E1189" s="462"/>
      <c r="F1189" s="461"/>
      <c r="G1189" s="461"/>
      <c r="H1189" s="461"/>
      <c r="I1189" s="463"/>
    </row>
    <row r="1190" spans="2:9" x14ac:dyDescent="0.25">
      <c r="B1190" s="461"/>
      <c r="C1190" s="462"/>
      <c r="D1190" s="462"/>
      <c r="E1190" s="462"/>
      <c r="F1190" s="461"/>
      <c r="G1190" s="461"/>
      <c r="H1190" s="461"/>
      <c r="I1190" s="463"/>
    </row>
    <row r="1191" spans="2:9" x14ac:dyDescent="0.25">
      <c r="B1191" s="461"/>
      <c r="C1191" s="462"/>
      <c r="D1191" s="462"/>
      <c r="E1191" s="462"/>
      <c r="F1191" s="461"/>
      <c r="G1191" s="461"/>
      <c r="H1191" s="461"/>
      <c r="I1191" s="463"/>
    </row>
    <row r="1192" spans="2:9" x14ac:dyDescent="0.25">
      <c r="B1192" s="461"/>
      <c r="C1192" s="462"/>
      <c r="D1192" s="462"/>
      <c r="E1192" s="462"/>
      <c r="F1192" s="461"/>
      <c r="G1192" s="461"/>
      <c r="H1192" s="461"/>
      <c r="I1192" s="463"/>
    </row>
    <row r="1193" spans="2:9" x14ac:dyDescent="0.25">
      <c r="B1193" s="461"/>
      <c r="C1193" s="462"/>
      <c r="D1193" s="462"/>
      <c r="E1193" s="462"/>
      <c r="F1193" s="461"/>
      <c r="G1193" s="461"/>
      <c r="H1193" s="461"/>
      <c r="I1193" s="463"/>
    </row>
    <row r="1194" spans="2:9" x14ac:dyDescent="0.25">
      <c r="B1194" s="461"/>
      <c r="C1194" s="462"/>
      <c r="D1194" s="462"/>
      <c r="E1194" s="462"/>
      <c r="F1194" s="461"/>
      <c r="G1194" s="461"/>
      <c r="H1194" s="461"/>
      <c r="I1194" s="463"/>
    </row>
    <row r="1195" spans="2:9" x14ac:dyDescent="0.25">
      <c r="B1195" s="461"/>
      <c r="C1195" s="462"/>
      <c r="D1195" s="462"/>
      <c r="E1195" s="462"/>
      <c r="F1195" s="461"/>
      <c r="G1195" s="461"/>
      <c r="H1195" s="461"/>
      <c r="I1195" s="463"/>
    </row>
    <row r="1196" spans="2:9" x14ac:dyDescent="0.25">
      <c r="B1196" s="461"/>
      <c r="C1196" s="462"/>
      <c r="D1196" s="462"/>
      <c r="E1196" s="462"/>
      <c r="F1196" s="461"/>
      <c r="G1196" s="461"/>
      <c r="H1196" s="461"/>
      <c r="I1196" s="463"/>
    </row>
    <row r="1197" spans="2:9" x14ac:dyDescent="0.25">
      <c r="B1197" s="461"/>
      <c r="C1197" s="462"/>
      <c r="D1197" s="462"/>
      <c r="E1197" s="462"/>
      <c r="F1197" s="461"/>
      <c r="G1197" s="461"/>
      <c r="H1197" s="461"/>
      <c r="I1197" s="463"/>
    </row>
    <row r="1198" spans="2:9" x14ac:dyDescent="0.25">
      <c r="B1198" s="461"/>
      <c r="C1198" s="462"/>
      <c r="D1198" s="462"/>
      <c r="E1198" s="462"/>
      <c r="F1198" s="461"/>
      <c r="G1198" s="461"/>
      <c r="H1198" s="461"/>
      <c r="I1198" s="463"/>
    </row>
    <row r="1199" spans="2:9" x14ac:dyDescent="0.25">
      <c r="B1199" s="461"/>
      <c r="C1199" s="462"/>
      <c r="D1199" s="462"/>
      <c r="E1199" s="462"/>
      <c r="F1199" s="461"/>
      <c r="G1199" s="461"/>
      <c r="H1199" s="461"/>
      <c r="I1199" s="463"/>
    </row>
    <row r="1200" spans="2:9" x14ac:dyDescent="0.25">
      <c r="B1200" s="461"/>
      <c r="C1200" s="462"/>
      <c r="D1200" s="462"/>
      <c r="E1200" s="462"/>
      <c r="F1200" s="461"/>
      <c r="G1200" s="461"/>
      <c r="H1200" s="461"/>
      <c r="I1200" s="463"/>
    </row>
    <row r="1201" spans="2:9" x14ac:dyDescent="0.25">
      <c r="B1201" s="461"/>
      <c r="C1201" s="462"/>
      <c r="D1201" s="462"/>
      <c r="E1201" s="462"/>
      <c r="F1201" s="461"/>
      <c r="G1201" s="461"/>
      <c r="H1201" s="461"/>
      <c r="I1201" s="46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2021</vt:lpstr>
      <vt:lpstr>Resumen</vt:lpstr>
      <vt:lpstr>_20._Ejecución_Presupuesto_2022___Por_programa_de_financiamiento</vt:lpstr>
      <vt:lpstr>'Estadisticas 2021'!Área_de_impresión</vt:lpstr>
      <vt:lpstr>Indice!Área_de_impresión</vt:lpstr>
      <vt:lpstr>'Estadisticas 2021'!Títulos_a_imprimir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2022-04-22T14:59:13Z</dcterms:modified>
</cp:coreProperties>
</file>